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TO\2024 - 2025\"/>
    </mc:Choice>
  </mc:AlternateContent>
  <xr:revisionPtr revIDLastSave="0" documentId="8_{18CF548A-C434-49F9-9710-423FF54B4A9F}" xr6:coauthVersionLast="47" xr6:coauthVersionMax="47" xr10:uidLastSave="{00000000-0000-0000-0000-000000000000}"/>
  <bookViews>
    <workbookView xWindow="3600" yWindow="660" windowWidth="12750" windowHeight="16485" xr2:uid="{00000000-000D-0000-FFFF-FFFF00000000}"/>
  </bookViews>
  <sheets>
    <sheet name="wedstrijdformulier" sheetId="2" r:id="rId1"/>
    <sheet name="Handleiding" sheetId="3" r:id="rId2"/>
  </sheets>
  <definedNames>
    <definedName name="Clubs">wedstrijdformulier!$AE$28:$BD$51</definedName>
    <definedName name="Datum">wedstrijdformulier!$S$41</definedName>
    <definedName name="Thuis">wedstrijdformulier!$M$30:$N$58</definedName>
    <definedName name="Uit">wedstrijdformulier!$O$30:$P$56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28" i="2" l="1"/>
  <c r="BB28" i="2"/>
  <c r="AZ28" i="2"/>
  <c r="AX28" i="2"/>
  <c r="AV28" i="2"/>
  <c r="AT28" i="2"/>
  <c r="AR28" i="2"/>
  <c r="AP28" i="2"/>
  <c r="AN28" i="2"/>
  <c r="AL28" i="2"/>
  <c r="AJ28" i="2"/>
  <c r="AH28" i="2"/>
  <c r="AF28" i="2"/>
  <c r="I8" i="2"/>
  <c r="H8" i="2"/>
  <c r="G20" i="2"/>
  <c r="C23" i="2"/>
  <c r="G23" i="2" l="1"/>
  <c r="N28" i="2"/>
  <c r="I20" i="2"/>
  <c r="G18" i="2"/>
  <c r="I18" i="2" s="1"/>
  <c r="G16" i="2"/>
  <c r="I16" i="2" s="1"/>
  <c r="I19" i="2"/>
  <c r="I17" i="2"/>
  <c r="I15" i="2"/>
  <c r="I13" i="2"/>
  <c r="G14" i="2"/>
  <c r="I14" i="2" s="1"/>
  <c r="C17" i="2"/>
  <c r="C13" i="2"/>
  <c r="B22" i="2"/>
  <c r="C15" i="2"/>
  <c r="C18" i="2"/>
  <c r="C19" i="2"/>
  <c r="M28" i="2"/>
  <c r="M50" i="2" s="1"/>
  <c r="C20" i="2"/>
  <c r="O28" i="2"/>
  <c r="O46" i="2" s="1"/>
  <c r="C16" i="2"/>
  <c r="G22" i="2"/>
  <c r="C14" i="2"/>
  <c r="P28" i="2"/>
  <c r="N52" i="2" l="1"/>
  <c r="N44" i="2"/>
  <c r="N43" i="2"/>
  <c r="N37" i="2"/>
  <c r="N51" i="2"/>
  <c r="N34" i="2"/>
  <c r="N50" i="2"/>
  <c r="N41" i="2"/>
  <c r="N46" i="2"/>
  <c r="N47" i="2"/>
  <c r="N49" i="2"/>
  <c r="N40" i="2"/>
  <c r="N31" i="2"/>
  <c r="N38" i="2"/>
  <c r="N39" i="2"/>
  <c r="N36" i="2"/>
  <c r="N33" i="2"/>
  <c r="N45" i="2"/>
  <c r="N32" i="2"/>
  <c r="N48" i="2"/>
  <c r="N35" i="2"/>
  <c r="N30" i="2"/>
  <c r="N42" i="2"/>
  <c r="P39" i="2"/>
  <c r="P36" i="2"/>
  <c r="P33" i="2"/>
  <c r="P42" i="2"/>
  <c r="P47" i="2"/>
  <c r="P49" i="2"/>
  <c r="P48" i="2"/>
  <c r="P32" i="2"/>
  <c r="P41" i="2"/>
  <c r="P34" i="2"/>
  <c r="P43" i="2"/>
  <c r="P52" i="2"/>
  <c r="P37" i="2"/>
  <c r="P46" i="2"/>
  <c r="P38" i="2"/>
  <c r="P44" i="2"/>
  <c r="P40" i="2"/>
  <c r="P50" i="2"/>
  <c r="P45" i="2"/>
  <c r="P31" i="2"/>
  <c r="P51" i="2"/>
  <c r="P35" i="2"/>
  <c r="P30" i="2"/>
  <c r="O37" i="2"/>
  <c r="M46" i="2"/>
  <c r="O52" i="2"/>
  <c r="M34" i="2"/>
  <c r="M51" i="2"/>
  <c r="M42" i="2"/>
  <c r="M30" i="2"/>
  <c r="O50" i="2"/>
  <c r="M41" i="2"/>
  <c r="O30" i="2"/>
  <c r="M39" i="2"/>
  <c r="O47" i="2"/>
  <c r="O44" i="2"/>
  <c r="M48" i="2"/>
  <c r="M43" i="2"/>
  <c r="O31" i="2"/>
  <c r="O42" i="2"/>
  <c r="M44" i="2"/>
  <c r="O48" i="2"/>
  <c r="O43" i="2"/>
  <c r="M45" i="2"/>
  <c r="M47" i="2"/>
  <c r="M35" i="2"/>
  <c r="O39" i="2"/>
  <c r="O45" i="2"/>
  <c r="O41" i="2"/>
  <c r="O51" i="2"/>
  <c r="M31" i="2"/>
  <c r="M36" i="2"/>
  <c r="M52" i="2"/>
  <c r="O33" i="2"/>
  <c r="O36" i="2"/>
  <c r="O38" i="2"/>
  <c r="M32" i="2"/>
  <c r="M40" i="2"/>
  <c r="O49" i="2"/>
  <c r="O34" i="2"/>
  <c r="M33" i="2"/>
  <c r="M49" i="2"/>
  <c r="M37" i="2"/>
  <c r="M38" i="2"/>
  <c r="O35" i="2"/>
  <c r="O32" i="2"/>
  <c r="O40" i="2"/>
  <c r="D20" i="2" l="1"/>
  <c r="E20" i="2" s="1"/>
  <c r="D18" i="2"/>
  <c r="E18" i="2" s="1"/>
  <c r="J18" i="2" s="1"/>
  <c r="D16" i="2"/>
  <c r="E16" i="2" s="1"/>
  <c r="D17" i="2"/>
  <c r="E17" i="2" s="1"/>
  <c r="J17" i="2" s="1"/>
  <c r="D15" i="2"/>
  <c r="E15" i="2" s="1"/>
  <c r="D19" i="2"/>
  <c r="E19" i="2" s="1"/>
  <c r="J19" i="2" s="1"/>
  <c r="D14" i="2"/>
  <c r="E14" i="2" s="1"/>
  <c r="D13" i="2"/>
  <c r="E13" i="2" s="1"/>
  <c r="J13" i="2" s="1"/>
  <c r="J20" i="2" l="1"/>
  <c r="J14" i="2"/>
  <c r="J15" i="2"/>
  <c r="J22" i="2" s="1"/>
  <c r="J16" i="2"/>
  <c r="J23" i="2" l="1"/>
</calcChain>
</file>

<file path=xl/sharedStrings.xml><?xml version="1.0" encoding="utf-8"?>
<sst xmlns="http://schemas.openxmlformats.org/spreadsheetml/2006/main" count="405" uniqueCount="297">
  <si>
    <t xml:space="preserve"> </t>
  </si>
  <si>
    <t xml:space="preserve">Wedstrijdformulier  wedstrijd tussen </t>
  </si>
  <si>
    <t>naam thuisclub</t>
  </si>
  <si>
    <t>en</t>
  </si>
  <si>
    <t>naam bezoekers</t>
  </si>
  <si>
    <t xml:space="preserve">  </t>
  </si>
  <si>
    <r>
      <t xml:space="preserve">Handleiding voor gebruik van digitaal wedstrijdformulier.  Dit formulier moet door de </t>
    </r>
    <r>
      <rPr>
        <sz val="14"/>
        <color indexed="10"/>
        <rFont val="Calibri"/>
        <family val="2"/>
      </rPr>
      <t>thuisspelende vereniging</t>
    </r>
    <r>
      <rPr>
        <sz val="14"/>
        <color indexed="8"/>
        <rFont val="Calibri"/>
        <family val="2"/>
      </rPr>
      <t xml:space="preserve"> ingevuld en opgestuurd worden</t>
    </r>
  </si>
  <si>
    <t>klasse indeling</t>
  </si>
  <si>
    <t>Datum</t>
  </si>
  <si>
    <t>speelweek</t>
  </si>
  <si>
    <t>1. alleen de gekleurde cellen hoeven ingevuld te worden</t>
  </si>
  <si>
    <t>naam speler</t>
  </si>
  <si>
    <t>vereniging</t>
  </si>
  <si>
    <t>te maken
 car.</t>
  </si>
  <si>
    <t>gemaakte
car.</t>
  </si>
  <si>
    <t>aantal
beurten</t>
  </si>
  <si>
    <t>hoogste
serie</t>
  </si>
  <si>
    <t>gemid-
delde</t>
  </si>
  <si>
    <t>wedstrijd
punten</t>
  </si>
  <si>
    <r>
      <t xml:space="preserve">2. ga op cel </t>
    </r>
    <r>
      <rPr>
        <b/>
        <sz val="11"/>
        <color indexed="10"/>
        <rFont val="Calibri"/>
        <family val="2"/>
      </rPr>
      <t>"naam thuisclub"</t>
    </r>
    <r>
      <rPr>
        <sz val="11"/>
        <color theme="1"/>
        <rFont val="Calibri"/>
        <family val="2"/>
        <scheme val="minor"/>
      </rPr>
      <t xml:space="preserve"> staan =&gt; er verschijnt rechts een pijltje =&gt; klik op pijltje en er verschijnt een lijst met namen van verenigingen =&gt; met het balkje aan de rechterkant kun je de lijst naar boven en onder laten rollen om gewenste naam te vinden =&gt; klik deze naam aan en hij verschijnt in alle vensters.</t>
    </r>
  </si>
  <si>
    <t>Cor Kooiman (1)</t>
  </si>
  <si>
    <r>
      <t>3. ga op de cel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" naam bezoekers"</t>
    </r>
    <r>
      <rPr>
        <sz val="11"/>
        <color theme="1"/>
        <rFont val="Calibri"/>
        <family val="2"/>
        <scheme val="minor"/>
      </rPr>
      <t xml:space="preserve"> staan en herhaal de volgorde zoals bij punt 2.</t>
    </r>
  </si>
  <si>
    <t>Frans Scheepers (1)</t>
  </si>
  <si>
    <r>
      <t xml:space="preserve">4. ga op de cel </t>
    </r>
    <r>
      <rPr>
        <b/>
        <sz val="11"/>
        <color indexed="10"/>
        <rFont val="Calibri"/>
        <family val="2"/>
      </rPr>
      <t>"klasse indeling"</t>
    </r>
    <r>
      <rPr>
        <sz val="11"/>
        <color indexed="1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en herhaal de procedure als bij punt 2.</t>
    </r>
  </si>
  <si>
    <r>
      <t xml:space="preserve">5. ga op cel </t>
    </r>
    <r>
      <rPr>
        <b/>
        <sz val="11"/>
        <color indexed="10"/>
        <rFont val="Calibri"/>
        <family val="2"/>
      </rPr>
      <t>"speelweek "</t>
    </r>
    <r>
      <rPr>
        <sz val="11"/>
        <color theme="1"/>
        <rFont val="Calibri"/>
        <family val="2"/>
        <scheme val="minor"/>
      </rPr>
      <t xml:space="preserve"> staan en herhaal de procedure zoals bij punt 2.</t>
    </r>
  </si>
  <si>
    <t>6. ga op vlak 1 "naam speler staan" met pijl kunt u alle spelers van thuisclub zien,idem vlak 2 voor alle spelers bezoekers.</t>
  </si>
  <si>
    <t>Broer Frenken (2)</t>
  </si>
  <si>
    <t>Competitie</t>
  </si>
  <si>
    <t>wedstrijd</t>
  </si>
  <si>
    <t>Wedstrijdpunten</t>
  </si>
  <si>
    <r>
      <t xml:space="preserve">9. </t>
    </r>
    <r>
      <rPr>
        <b/>
        <sz val="14"/>
        <color indexed="10"/>
        <rFont val="Calibri"/>
        <family val="2"/>
      </rPr>
      <t>belangrijk</t>
    </r>
    <r>
      <rPr>
        <sz val="11"/>
        <color theme="1"/>
        <rFont val="Calibri"/>
        <family val="2"/>
        <scheme val="minor"/>
      </rPr>
      <t xml:space="preserve"> =&gt; als u klaar bent , sla het wedstrijdformulier dan op in uw documenten.</t>
    </r>
  </si>
  <si>
    <t>Contact:</t>
  </si>
  <si>
    <t>Tegen</t>
  </si>
  <si>
    <t>J. Schiffelers</t>
  </si>
  <si>
    <t>Naam Teamleider Thuisclub</t>
  </si>
  <si>
    <t>main4nto@ziggo.nl</t>
  </si>
  <si>
    <t>Naam Teamleider Bezoekers</t>
  </si>
  <si>
    <t>11. voor nieuw gebruik herhaalt u eenvoudig bovenstaande procedure. Door weer op de cellen te gaan staan , kunt u deze weer naar wens invullen</t>
  </si>
  <si>
    <t>06 38 037 032</t>
  </si>
  <si>
    <t>Baexem 1</t>
  </si>
  <si>
    <t>Baexem</t>
  </si>
  <si>
    <t>Buggenum</t>
  </si>
  <si>
    <t>Bombardon</t>
  </si>
  <si>
    <t>Haelen</t>
  </si>
  <si>
    <t>Heel</t>
  </si>
  <si>
    <t>Heytse</t>
  </si>
  <si>
    <t>de Sport</t>
  </si>
  <si>
    <t>Grathem</t>
  </si>
  <si>
    <t>Wessem</t>
  </si>
  <si>
    <t>Ittervoort</t>
  </si>
  <si>
    <t>de Graaf</t>
  </si>
  <si>
    <t>Mijnheerkens</t>
  </si>
  <si>
    <t>Hoofdklasse</t>
  </si>
  <si>
    <t>speelweek 1</t>
  </si>
  <si>
    <t>Baexem 2</t>
  </si>
  <si>
    <t>Jac Smits (1)</t>
  </si>
  <si>
    <t>Huub Ottenheijm (1)</t>
  </si>
  <si>
    <t>Leon Bouwels (1)</t>
  </si>
  <si>
    <t>Wim Heuijerjans (1)</t>
  </si>
  <si>
    <t>Wim Ottenheijm (1)</t>
  </si>
  <si>
    <t>A Klasse</t>
  </si>
  <si>
    <t>speelweek 2</t>
  </si>
  <si>
    <t>Bombardon 1</t>
  </si>
  <si>
    <t>Ton Driessen (1)</t>
  </si>
  <si>
    <t>Bart Thiesen (1)</t>
  </si>
  <si>
    <t>Toon Croonenberg (1)</t>
  </si>
  <si>
    <t>Piet Janssen (1)</t>
  </si>
  <si>
    <t>Tinus van Lier (1)</t>
  </si>
  <si>
    <t>Geert Smeets (1)</t>
  </si>
  <si>
    <t>Mart Smeets (1)</t>
  </si>
  <si>
    <t>B Klasse</t>
  </si>
  <si>
    <t>speelweek 3</t>
  </si>
  <si>
    <t>Buggenum 1</t>
  </si>
  <si>
    <t>Lei Vissers (1)</t>
  </si>
  <si>
    <t>Jan Schiffelers (1)</t>
  </si>
  <si>
    <t xml:space="preserve">Frans Delissen (1) </t>
  </si>
  <si>
    <t>Albert v/d Kop (1)</t>
  </si>
  <si>
    <t>Thei Heykers (1)</t>
  </si>
  <si>
    <t>Peter Suylen(1)</t>
  </si>
  <si>
    <t>Ruud Botman (1)</t>
  </si>
  <si>
    <t>speelweek 4</t>
  </si>
  <si>
    <t>de Graaf 1</t>
  </si>
  <si>
    <t>Hans Groenen (1)</t>
  </si>
  <si>
    <t>Leon Konickx (1)</t>
  </si>
  <si>
    <t>Paul Beurskens (1)</t>
  </si>
  <si>
    <t>Sjra Ronnes (1)</t>
  </si>
  <si>
    <t>speelweek 5</t>
  </si>
  <si>
    <t>de Graaf 2</t>
  </si>
  <si>
    <t>Wiel Verber (2)</t>
  </si>
  <si>
    <t>Jo Kessels (2)</t>
  </si>
  <si>
    <t>Sé Custers (2)</t>
  </si>
  <si>
    <t>Harrie Peeters (2)</t>
  </si>
  <si>
    <t>Peter Roumen (2)</t>
  </si>
  <si>
    <t>Frans Smolenaars (2)</t>
  </si>
  <si>
    <t>René van de Vin (2)</t>
  </si>
  <si>
    <t>Hennie Meewis (2)</t>
  </si>
  <si>
    <t>speelweek 6</t>
  </si>
  <si>
    <t>de Prairie 1</t>
  </si>
  <si>
    <t>de Prairie</t>
  </si>
  <si>
    <t>Ad van den Akker(2)</t>
  </si>
  <si>
    <t>Jac Verkoulen (2)</t>
  </si>
  <si>
    <t>Hub Gerrits (2)</t>
  </si>
  <si>
    <t>Lei Bours (2)</t>
  </si>
  <si>
    <t>Jack Lupsen (2)</t>
  </si>
  <si>
    <t>Jan Briels (2)</t>
  </si>
  <si>
    <t>Giel Evers (2)</t>
  </si>
  <si>
    <t>speelweek 7</t>
  </si>
  <si>
    <t>de Prairie 2</t>
  </si>
  <si>
    <t>Har Basten (2)</t>
  </si>
  <si>
    <t>Martin v/d Berg (2)</t>
  </si>
  <si>
    <t>Jan Verstappen (2)</t>
  </si>
  <si>
    <t>Sjaak Ogier (2)</t>
  </si>
  <si>
    <t>Theo Dalemans (2)</t>
  </si>
  <si>
    <t>Cornel Bidlot (2)</t>
  </si>
  <si>
    <t>Ger Forschelen (2)</t>
  </si>
  <si>
    <t>Sjra Peeters (2)</t>
  </si>
  <si>
    <t>speelweek 8</t>
  </si>
  <si>
    <t>de Prairie 3</t>
  </si>
  <si>
    <t>Harrie Bijlmakes (2)</t>
  </si>
  <si>
    <t>Piet Gorissen (2)</t>
  </si>
  <si>
    <t>Ad van Helvoirt (2)</t>
  </si>
  <si>
    <t>Peter Schroeten (2)</t>
  </si>
  <si>
    <t>speelweek 9</t>
  </si>
  <si>
    <t>de Sport 1</t>
  </si>
  <si>
    <t>Tjeu Strous (3)</t>
  </si>
  <si>
    <t>Paul Stevens (3)</t>
  </si>
  <si>
    <t>Jos Vaessen (3)</t>
  </si>
  <si>
    <t>Cretien Geurts (3)</t>
  </si>
  <si>
    <t>speelweek 10</t>
  </si>
  <si>
    <t>de Sport 2</t>
  </si>
  <si>
    <t>Lei Hoelsgens (3)</t>
  </si>
  <si>
    <t>Ber van den Goor (3)</t>
  </si>
  <si>
    <t>Har Verheggen(3)</t>
  </si>
  <si>
    <t>Wim Hendrickx (3)</t>
  </si>
  <si>
    <t>Ger van der Goor (3)</t>
  </si>
  <si>
    <t>speelweek 11</t>
  </si>
  <si>
    <t>de Sport 3</t>
  </si>
  <si>
    <t>Har Deckers (3)</t>
  </si>
  <si>
    <t>Jeroen van der Loo (3)</t>
  </si>
  <si>
    <t>Tjeu van Lier (3)</t>
  </si>
  <si>
    <t>Bert van Lumig (3)</t>
  </si>
  <si>
    <t>Herman Smeets (3)</t>
  </si>
  <si>
    <t>Thijs Mestrom (3)</t>
  </si>
  <si>
    <t>speelweek 12</t>
  </si>
  <si>
    <t>Grathem 1</t>
  </si>
  <si>
    <t>Dick Goldenbeld (3)</t>
  </si>
  <si>
    <t>Jac van Heur (3)</t>
  </si>
  <si>
    <t>Jan Greefkens (3)</t>
  </si>
  <si>
    <t>speelweek 13</t>
  </si>
  <si>
    <t>Grathem 2</t>
  </si>
  <si>
    <t>Piet Dierx (4)</t>
  </si>
  <si>
    <t>Hub Snijkers (4)</t>
  </si>
  <si>
    <t>speelweek 14</t>
  </si>
  <si>
    <t>Grathem 3</t>
  </si>
  <si>
    <t>Cris de Renett (4)</t>
  </si>
  <si>
    <t>speelweek 15</t>
  </si>
  <si>
    <t>Haelen 1</t>
  </si>
  <si>
    <t>Sef Roumen (4)</t>
  </si>
  <si>
    <t>speelweek 16</t>
  </si>
  <si>
    <t>Bert Maillé (4)</t>
  </si>
  <si>
    <t>Hans Goertz (4)</t>
  </si>
  <si>
    <t>Haelen 2</t>
  </si>
  <si>
    <t>speelweek 17</t>
  </si>
  <si>
    <t>Heel 1</t>
  </si>
  <si>
    <t>speelweek 18</t>
  </si>
  <si>
    <t>Haelen 3</t>
  </si>
  <si>
    <t>Heel 2</t>
  </si>
  <si>
    <t>speelweek 19</t>
  </si>
  <si>
    <t>Heel 3</t>
  </si>
  <si>
    <t>speelweek 20</t>
  </si>
  <si>
    <t>Heytse 1</t>
  </si>
  <si>
    <t>speelweek 21</t>
  </si>
  <si>
    <t>Heytse 2</t>
  </si>
  <si>
    <t>speelweek 22</t>
  </si>
  <si>
    <t>Heytse 3</t>
  </si>
  <si>
    <t>Ittervoort 1</t>
  </si>
  <si>
    <t>Ittervoort 2</t>
  </si>
  <si>
    <t>Ittervoort 3</t>
  </si>
  <si>
    <t>Ittervoort 4</t>
  </si>
  <si>
    <t>Mijnheerkens 1</t>
  </si>
  <si>
    <t xml:space="preserve">Wessem 1 </t>
  </si>
  <si>
    <t>Wessem 2</t>
  </si>
  <si>
    <t>Wessem 3</t>
  </si>
  <si>
    <t>Wessem 4</t>
  </si>
  <si>
    <t>Tjomme Meijer (1)</t>
  </si>
  <si>
    <r>
      <t xml:space="preserve">10. het wedstrijdformulier kan nu per mail verzonden worden aan Henny Meewis.  </t>
    </r>
    <r>
      <rPr>
        <b/>
        <sz val="11"/>
        <color indexed="10"/>
        <rFont val="Calibri"/>
        <family val="2"/>
      </rPr>
      <t>(hennymeewis@kpnmail.nl)</t>
    </r>
  </si>
  <si>
    <r>
      <t xml:space="preserve">12. wanneer u vragen of hulp nodig heeft , bel gerust naar Jan Schiffelers </t>
    </r>
    <r>
      <rPr>
        <b/>
        <sz val="11"/>
        <color rgb="FFFF0000"/>
        <rFont val="Calibri"/>
        <family val="2"/>
        <scheme val="minor"/>
      </rPr>
      <t>(06 38 037 032)</t>
    </r>
  </si>
  <si>
    <t>Frans Hendrikx (1)</t>
  </si>
  <si>
    <t>Gerard Kuypers (2)</t>
  </si>
  <si>
    <t>Opmerking:</t>
  </si>
  <si>
    <r>
      <t xml:space="preserve">7. de cellen met </t>
    </r>
    <r>
      <rPr>
        <b/>
        <sz val="11"/>
        <color indexed="10"/>
        <rFont val="Calibri"/>
        <family val="2"/>
      </rPr>
      <t>"gemaakte car. /aantal beurten en hoogste serie"</t>
    </r>
    <r>
      <rPr>
        <sz val="11"/>
        <color theme="1"/>
        <rFont val="Calibri"/>
        <family val="2"/>
        <scheme val="minor"/>
      </rPr>
      <t xml:space="preserve"> kunt u eenvoudig intypen. Het gemiddelde en de wedstrijdpunten zullen </t>
    </r>
    <r>
      <rPr>
        <b/>
        <sz val="12"/>
        <color indexed="10"/>
        <rFont val="Calibri"/>
        <family val="2"/>
      </rPr>
      <t>automatisch</t>
    </r>
    <r>
      <rPr>
        <sz val="11"/>
        <color theme="1"/>
        <rFont val="Calibri"/>
        <family val="2"/>
        <scheme val="minor"/>
      </rPr>
      <t xml:space="preserve"> verschijnen wanneer alles ingevuld is. Het aantal te maken caramboles is </t>
    </r>
    <r>
      <rPr>
        <b/>
        <sz val="11"/>
        <color rgb="FFFF0000"/>
        <rFont val="Calibri"/>
        <family val="2"/>
        <scheme val="minor"/>
      </rPr>
      <t>gekoppeld aan de speler</t>
    </r>
    <r>
      <rPr>
        <b/>
        <sz val="11"/>
        <color theme="1"/>
        <rFont val="Calibri"/>
        <family val="2"/>
        <scheme val="minor"/>
      </rPr>
      <t>.</t>
    </r>
  </si>
  <si>
    <r>
      <t xml:space="preserve">8. vul de namen van de beide teamleiders onderaan het formulier in door typen. Ook is er een mogelijkheid voor </t>
    </r>
    <r>
      <rPr>
        <b/>
        <sz val="11"/>
        <color rgb="FFFF0000"/>
        <rFont val="Calibri"/>
        <family val="2"/>
        <scheme val="minor"/>
      </rPr>
      <t>opmerkingen</t>
    </r>
    <r>
      <rPr>
        <sz val="11"/>
        <color theme="1"/>
        <rFont val="Calibri"/>
        <family val="2"/>
        <scheme val="minor"/>
      </rPr>
      <t xml:space="preserve"> in te typen.</t>
    </r>
  </si>
  <si>
    <t>Mathieu Hanssen (2)</t>
  </si>
  <si>
    <t>Geert van Bilsen (1)</t>
  </si>
  <si>
    <t>Moyenne</t>
  </si>
  <si>
    <t>Caramboles</t>
  </si>
  <si>
    <r>
      <t xml:space="preserve">Selecteer de juiste Speelklasse   </t>
    </r>
    <r>
      <rPr>
        <b/>
        <sz val="11"/>
        <color rgb="FFFF0000"/>
        <rFont val="Calibri"/>
        <family val="2"/>
        <scheme val="minor"/>
      </rPr>
      <t>→</t>
    </r>
  </si>
  <si>
    <t>Basis gemidd.</t>
  </si>
  <si>
    <t>Margo Bidlot (2)</t>
  </si>
  <si>
    <t>Jac Beurskens (1)</t>
  </si>
  <si>
    <t>Chrit Peters (1) Band</t>
  </si>
  <si>
    <t>Marc Houben (1)</t>
  </si>
  <si>
    <t>Peter Corvers (1)</t>
  </si>
  <si>
    <t>Jac Lamerigts (1)</t>
  </si>
  <si>
    <t>Jack Tubee (1)</t>
  </si>
  <si>
    <t>Herman Peters (1)</t>
  </si>
  <si>
    <t>Leon Heykers (1)</t>
  </si>
  <si>
    <t>Gerrit Bomers (1)</t>
  </si>
  <si>
    <t>Casper Koninkx (1)</t>
  </si>
  <si>
    <t xml:space="preserve">Jac Smolenaars (1)  </t>
  </si>
  <si>
    <t>John Lamerigts (1)</t>
  </si>
  <si>
    <t>Ger Cuijpers (1)</t>
  </si>
  <si>
    <t>Ad Brink  ( R) *</t>
  </si>
  <si>
    <t>John Eijkenboom ( R)</t>
  </si>
  <si>
    <t>Thieu v/d Boom (3)</t>
  </si>
  <si>
    <t>Geert Heykers (2)</t>
  </si>
  <si>
    <t>Frien Vullers (2)</t>
  </si>
  <si>
    <t>Ruud v Roosmalen (R)</t>
  </si>
  <si>
    <t>Hen Konickx ( R)</t>
  </si>
  <si>
    <t>Paul Geraets (R)</t>
  </si>
  <si>
    <t>Huub Schreurs (2)</t>
  </si>
  <si>
    <t>Theo Wolters ( R)</t>
  </si>
  <si>
    <t>Leo Topeeters ( R)</t>
  </si>
  <si>
    <t>Piet Giebels (2)</t>
  </si>
  <si>
    <t>Peter Verstappen (2)</t>
  </si>
  <si>
    <t>Theo de Werdt (2)</t>
  </si>
  <si>
    <t>René Schrader ( R)</t>
  </si>
  <si>
    <t>Lei Daamen (2)</t>
  </si>
  <si>
    <t>Jan Brouwer (2)</t>
  </si>
  <si>
    <t>Hub Hendrix (2)</t>
  </si>
  <si>
    <t>Jo Minses ( R)</t>
  </si>
  <si>
    <t>Mart Caris (3)</t>
  </si>
  <si>
    <t>Ton Holleboom ( R)</t>
  </si>
  <si>
    <t>Chris van Goor ( R) *</t>
  </si>
  <si>
    <t>Sjra Verstappen (R)</t>
  </si>
  <si>
    <t>Ger van Rieth (3)</t>
  </si>
  <si>
    <t>Jos Kurstens ( R )</t>
  </si>
  <si>
    <t>Rinie Cuypers ( R) *</t>
  </si>
  <si>
    <t>Huub Michiels (R)</t>
  </si>
  <si>
    <t>Martien Jeuriens (3)</t>
  </si>
  <si>
    <t>Jos Gijsen (3)</t>
  </si>
  <si>
    <t>Har Gubbels (3)</t>
  </si>
  <si>
    <t>Cees van de Voort (3)</t>
  </si>
  <si>
    <t>Hans Wiertrz (3)</t>
  </si>
  <si>
    <t>Thei Braspenning (3)</t>
  </si>
  <si>
    <t>Erik Wulms ( R)</t>
  </si>
  <si>
    <t>Jo Prinssen ( R)</t>
  </si>
  <si>
    <t>Wiel Welles ( R)</t>
  </si>
  <si>
    <t>jac Engelen ( R)</t>
  </si>
  <si>
    <t>Geert Vos ( R) *</t>
  </si>
  <si>
    <t>Jo Corsten ( R)</t>
  </si>
  <si>
    <t>Albert Duisters ( R)</t>
  </si>
  <si>
    <t>Ber van de Bercken ( R)</t>
  </si>
  <si>
    <t>Jan Delissen 2 ( R)</t>
  </si>
  <si>
    <t>Ab Adams ( R)</t>
  </si>
  <si>
    <t>Bart de Louw ( R)  *</t>
  </si>
  <si>
    <t>Harrie v.  Heugrten ( R)</t>
  </si>
  <si>
    <t>Jan Damen ( R)</t>
  </si>
  <si>
    <t>Hub Konickx ( R)</t>
  </si>
  <si>
    <t>Henk Lenaerts (4)</t>
  </si>
  <si>
    <t>Jan Custers ( R)</t>
  </si>
  <si>
    <t>Jo Beek ( R)</t>
  </si>
  <si>
    <t>Ton Mulders ( R)</t>
  </si>
  <si>
    <t>Pie Joris ( R) *</t>
  </si>
  <si>
    <t>Jos v/d Kop ( R)</t>
  </si>
  <si>
    <t>Pierre Munnecom (4)</t>
  </si>
  <si>
    <t>Theo van Viersen ( R)</t>
  </si>
  <si>
    <t>Lins Reinders ( R)</t>
  </si>
  <si>
    <t>Michel Yntema ( R)</t>
  </si>
  <si>
    <t>John Bergmans ( R)</t>
  </si>
  <si>
    <t>Peter Lurvink (R)</t>
  </si>
  <si>
    <t>Pieter Bidlot ( R)</t>
  </si>
  <si>
    <t>Wim Jeuriens ( R)</t>
  </si>
  <si>
    <t>Henk Hagens ( R)</t>
  </si>
  <si>
    <t>Thei Briels (R)</t>
  </si>
  <si>
    <t>Leon Damen ( R)</t>
  </si>
  <si>
    <t>Jac Vullers ( R) Band</t>
  </si>
  <si>
    <t>Anton Dierx ( R)</t>
  </si>
  <si>
    <t>Wim Frencken ( R) *</t>
  </si>
  <si>
    <t>Peter Custers (1) band</t>
  </si>
  <si>
    <t>Wim Schmitz (3)</t>
  </si>
  <si>
    <t>Jo Minses (3)</t>
  </si>
  <si>
    <t>Chris Corsten ( R)</t>
  </si>
  <si>
    <t>Jan Derickx ( R)</t>
  </si>
  <si>
    <t xml:space="preserve">Bert Zwart (1) </t>
  </si>
  <si>
    <t>Chrit Lemmens (R )</t>
  </si>
  <si>
    <t>Herman Peeters ( R)</t>
  </si>
  <si>
    <t>Leo Lutgens ( R) *</t>
  </si>
  <si>
    <t>Hier datum invullen.</t>
  </si>
  <si>
    <t>Mies Peters ( R) *</t>
  </si>
  <si>
    <t>Ruud Noor ( R)</t>
  </si>
  <si>
    <t>Peter Gooren (3)</t>
  </si>
  <si>
    <t>Ben van Vrijn ( R)</t>
  </si>
  <si>
    <t>Rob Jansen (3)</t>
  </si>
  <si>
    <t>Peter Raemakers ®</t>
  </si>
  <si>
    <t>Ron Kerbel ( R)</t>
  </si>
  <si>
    <t xml:space="preserve">Frans Boonen ( 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</si>
</sst>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"/>
    <numFmt numFmtId="165" formatCode="[$-413]d\ mmmm\ yy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Algerian"/>
      <family val="5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0" fillId="5" borderId="15" xfId="0" applyFont="1" applyFill="1" applyBorder="1" applyAlignment="1" applyProtection="1">
      <alignment horizontal="center"/>
      <protection locked="0"/>
    </xf>
    <xf numFmtId="0" fontId="10" fillId="6" borderId="15" xfId="0" applyFont="1" applyFill="1" applyBorder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/>
      <protection locked="0"/>
    </xf>
    <xf numFmtId="0" fontId="10" fillId="8" borderId="16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0" fillId="9" borderId="19" xfId="0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10" fillId="9" borderId="16" xfId="0" applyFont="1" applyFill="1" applyBorder="1" applyAlignment="1" applyProtection="1">
      <alignment horizontal="center" vertical="center"/>
      <protection locked="0"/>
    </xf>
    <xf numFmtId="0" fontId="10" fillId="9" borderId="27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11" fontId="0" fillId="3" borderId="4" xfId="0" applyNumberForma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11" fillId="0" borderId="3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1" fillId="7" borderId="4" xfId="0" applyFont="1" applyFill="1" applyBorder="1" applyAlignment="1" applyProtection="1">
      <alignment vertical="center"/>
      <protection locked="0"/>
    </xf>
    <xf numFmtId="0" fontId="15" fillId="0" borderId="39" xfId="0" applyFont="1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165" fontId="10" fillId="0" borderId="0" xfId="0" applyNumberFormat="1" applyFont="1" applyAlignment="1" applyProtection="1">
      <alignment horizontal="center" vertical="center"/>
      <protection locked="0"/>
    </xf>
    <xf numFmtId="49" fontId="15" fillId="4" borderId="20" xfId="0" applyNumberFormat="1" applyFont="1" applyFill="1" applyBorder="1" applyAlignment="1">
      <alignment horizontal="right" vertical="center" indent="1"/>
    </xf>
    <xf numFmtId="0" fontId="15" fillId="4" borderId="23" xfId="0" applyFont="1" applyFill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2" fontId="11" fillId="0" borderId="25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" fillId="7" borderId="20" xfId="0" applyFont="1" applyFill="1" applyBorder="1" applyAlignment="1" applyProtection="1">
      <alignment vertical="center"/>
      <protection locked="0"/>
    </xf>
    <xf numFmtId="0" fontId="11" fillId="0" borderId="44" xfId="0" applyFont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top" wrapText="1"/>
    </xf>
    <xf numFmtId="0" fontId="10" fillId="0" borderId="46" xfId="0" applyFont="1" applyBorder="1" applyAlignment="1">
      <alignment horizontal="center" vertical="top" wrapText="1"/>
    </xf>
    <xf numFmtId="0" fontId="10" fillId="0" borderId="49" xfId="0" applyFont="1" applyBorder="1"/>
    <xf numFmtId="0" fontId="10" fillId="0" borderId="50" xfId="0" applyFont="1" applyBorder="1"/>
    <xf numFmtId="2" fontId="16" fillId="0" borderId="22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/>
    </xf>
    <xf numFmtId="2" fontId="16" fillId="0" borderId="52" xfId="0" applyNumberFormat="1" applyFont="1" applyBorder="1" applyAlignment="1">
      <alignment horizontal="center" vertical="center"/>
    </xf>
    <xf numFmtId="0" fontId="16" fillId="0" borderId="53" xfId="0" applyFont="1" applyBorder="1" applyAlignment="1">
      <alignment horizontal="center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13" fillId="0" borderId="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6" fillId="0" borderId="48" xfId="0" applyFont="1" applyBorder="1" applyAlignment="1">
      <alignment horizontal="center" vertical="top" wrapText="1"/>
    </xf>
    <xf numFmtId="2" fontId="11" fillId="0" borderId="40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2" fontId="11" fillId="0" borderId="45" xfId="0" applyNumberFormat="1" applyFont="1" applyBorder="1" applyAlignment="1">
      <alignment horizontal="center" vertical="center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1" fontId="1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16" fillId="4" borderId="46" xfId="0" applyFont="1" applyFill="1" applyBorder="1" applyAlignment="1">
      <alignment horizontal="center" vertical="center"/>
    </xf>
    <xf numFmtId="0" fontId="1" fillId="6" borderId="42" xfId="0" applyFont="1" applyFill="1" applyBorder="1" applyAlignment="1" applyProtection="1">
      <alignment vertical="center"/>
      <protection locked="0"/>
    </xf>
    <xf numFmtId="2" fontId="10" fillId="9" borderId="19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15" fillId="10" borderId="16" xfId="0" applyFont="1" applyFill="1" applyBorder="1" applyAlignment="1" applyProtection="1">
      <alignment horizontal="center" vertical="center"/>
      <protection locked="0"/>
    </xf>
    <xf numFmtId="0" fontId="15" fillId="10" borderId="32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2" fillId="9" borderId="30" xfId="0" applyFont="1" applyFill="1" applyBorder="1" applyAlignment="1" applyProtection="1">
      <alignment horizontal="center" vertical="center"/>
      <protection locked="0"/>
    </xf>
    <xf numFmtId="0" fontId="12" fillId="9" borderId="31" xfId="0" applyFont="1" applyFill="1" applyBorder="1" applyAlignment="1" applyProtection="1">
      <alignment horizontal="center" vertical="center"/>
      <protection locked="0"/>
    </xf>
    <xf numFmtId="0" fontId="12" fillId="9" borderId="18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165" fontId="0" fillId="2" borderId="3" xfId="0" applyNumberFormat="1" applyFill="1" applyBorder="1" applyAlignment="1" applyProtection="1">
      <alignment horizontal="center" vertical="center"/>
      <protection locked="0"/>
    </xf>
    <xf numFmtId="165" fontId="10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26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9" borderId="18" xfId="0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12" fillId="11" borderId="30" xfId="0" applyFont="1" applyFill="1" applyBorder="1" applyAlignment="1" applyProtection="1">
      <alignment horizontal="center" vertical="center" wrapText="1"/>
      <protection locked="0"/>
    </xf>
    <xf numFmtId="0" fontId="12" fillId="11" borderId="21" xfId="0" applyFont="1" applyFill="1" applyBorder="1" applyAlignment="1" applyProtection="1">
      <alignment horizontal="center" vertical="center" wrapText="1"/>
      <protection locked="0"/>
    </xf>
    <xf numFmtId="0" fontId="12" fillId="11" borderId="31" xfId="0" applyFont="1" applyFill="1" applyBorder="1" applyAlignment="1" applyProtection="1">
      <alignment horizontal="center" vertical="center" wrapText="1"/>
      <protection locked="0"/>
    </xf>
    <xf numFmtId="0" fontId="12" fillId="11" borderId="2" xfId="0" applyFont="1" applyFill="1" applyBorder="1" applyAlignment="1" applyProtection="1">
      <alignment horizontal="center" vertical="center" wrapText="1"/>
      <protection locked="0"/>
    </xf>
    <xf numFmtId="0" fontId="12" fillId="11" borderId="0" xfId="0" applyFont="1" applyFill="1" applyAlignment="1" applyProtection="1">
      <alignment horizontal="center" vertical="center" wrapText="1"/>
      <protection locked="0"/>
    </xf>
    <xf numFmtId="0" fontId="12" fillId="11" borderId="7" xfId="0" applyFont="1" applyFill="1" applyBorder="1" applyAlignment="1" applyProtection="1">
      <alignment horizontal="center" vertical="center" wrapText="1"/>
      <protection locked="0"/>
    </xf>
    <xf numFmtId="0" fontId="12" fillId="11" borderId="13" xfId="0" applyFont="1" applyFill="1" applyBorder="1" applyAlignment="1" applyProtection="1">
      <alignment horizontal="center" vertical="center" wrapText="1"/>
      <protection locked="0"/>
    </xf>
    <xf numFmtId="0" fontId="12" fillId="11" borderId="14" xfId="0" applyFont="1" applyFill="1" applyBorder="1" applyAlignment="1" applyProtection="1">
      <alignment horizontal="center" vertical="center" wrapText="1"/>
      <protection locked="0"/>
    </xf>
    <xf numFmtId="0" fontId="12" fillId="11" borderId="29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</cellXfs>
  <cellStyles count="1">
    <cellStyle name="Standaard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471237</xdr:colOff>
      <xdr:row>5</xdr:row>
      <xdr:rowOff>250658</xdr:rowOff>
    </xdr:from>
    <xdr:to>
      <xdr:col>8</xdr:col>
      <xdr:colOff>511969</xdr:colOff>
      <xdr:row>11</xdr:row>
      <xdr:rowOff>60158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DB1D954-1483-1271-A370-2815062D4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4448" y="2025316"/>
          <a:ext cx="1344153" cy="992605"/>
        </a:xfrm>
        <a:prstGeom prst="ellipse">
          <a:avLst/>
        </a:prstGeom>
        <a:effectLst>
          <a:softEdge rad="317500"/>
        </a:effectLst>
      </xdr:spPr>
    </xdr:pic>
    <xdr:clientData/>
  </xdr:twoCellAnchor>
  <xdr:twoCellAnchor editAs="oneCell">
    <xdr:from>
      <xdr:col>0</xdr:col>
      <xdr:colOff>314325</xdr:colOff>
      <xdr:row>1</xdr:row>
      <xdr:rowOff>0</xdr:rowOff>
    </xdr:from>
    <xdr:to>
      <xdr:col>2</xdr:col>
      <xdr:colOff>438150</xdr:colOff>
      <xdr:row>1</xdr:row>
      <xdr:rowOff>1438275</xdr:rowOff>
    </xdr:to>
    <xdr:pic>
      <xdr:nvPicPr>
        <xdr:cNvPr id="1049" name="Afbeelding 1">
          <a:extLst>
            <a:ext uri="{FF2B5EF4-FFF2-40B4-BE49-F238E27FC236}">
              <a16:creationId xmlns:a16="http://schemas.microsoft.com/office/drawing/2014/main" id="{008BCF7A-E88F-E70C-8166-15E7E38FC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1819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619125</xdr:colOff>
      <xdr:row>1</xdr:row>
      <xdr:rowOff>361951</xdr:rowOff>
    </xdr:from>
    <xdr:to>
      <xdr:col>9</xdr:col>
      <xdr:colOff>609600</xdr:colOff>
      <xdr:row>1</xdr:row>
      <xdr:rowOff>1276350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D5F18F59-58EE-D0CE-B474-CE363FA48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14575" y="361951"/>
          <a:ext cx="4943475" cy="914399"/>
        </a:xfrm>
        <a:prstGeom prst="rect">
          <a:avLst/>
        </a:prstGeom>
      </xdr:spPr>
      <xdr:txBody>
        <a:bodyPr wrap="square" numCol="1" fromWordArt="1">
          <a:prstTxWarp prst="textDeflate">
            <a:avLst>
              <a:gd name="adj" fmla="val 16667"/>
            </a:avLst>
          </a:prstTxWarp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nl-NL" sz="3600" kern="10" spc="0">
              <a:ln w="57150">
                <a:solidFill>
                  <a:srgbClr val="003300"/>
                </a:solidFill>
                <a:round/>
                <a:headEnd/>
                <a:tailEnd/>
              </a:ln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Agency FB" panose="020B0503020202020204" pitchFamily="34" charset="0"/>
            </a:rPr>
            <a:t>N.T.O. Biljarten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862DA86-066C-4047-9B68-27043E0FAF04}">
  <we:reference id="wa104379279" version="2.1.0.0" store="nl-NL" storeType="OMEX"/>
  <we:alternateReferences>
    <we:reference id="WA104379279" version="2.1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in4nto@ziggo.nl" TargetMode="External"/><Relationship Id="rId1" Type="http://schemas.openxmlformats.org/officeDocument/2006/relationships/hyperlink" Target="mailto:main4nto@ziggo.n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6" tint="-0.249977111117893"/>
    <pageSetUpPr fitToPage="1"/>
  </sheetPr>
  <dimension ref="A2:BH107"/>
  <sheetViews>
    <sheetView showGridLines="0" showRowColHeaders="0" tabSelected="1" zoomScale="95" zoomScaleNormal="95" workbookViewId="0">
      <selection activeCell="AM47" sqref="AM47"/>
    </sheetView>
  </sheetViews>
  <sheetFormatPr defaultColWidth="9.140625" defaultRowHeight="15" outlineLevelRow="1" outlineLevelCol="1" x14ac:dyDescent="0.25"/>
  <cols>
    <col min="1" max="1" width="4.7109375" style="1" customWidth="1"/>
    <col min="2" max="3" width="20.7109375" style="1" customWidth="1"/>
    <col min="4" max="10" width="9.7109375" style="1" customWidth="1"/>
    <col min="11" max="11" width="4.7109375" style="1" customWidth="1"/>
    <col min="12" max="12" width="10.7109375" style="1" customWidth="1"/>
    <col min="13" max="13" width="18.7109375" style="1" hidden="1" customWidth="1" outlineLevel="1"/>
    <col min="14" max="14" width="15.140625" style="1" hidden="1" customWidth="1" outlineLevel="1"/>
    <col min="15" max="15" width="21.5703125" style="1" hidden="1" customWidth="1" outlineLevel="1"/>
    <col min="16" max="16" width="15.140625" style="1" hidden="1" customWidth="1" outlineLevel="1"/>
    <col min="17" max="18" width="10.7109375" style="1" hidden="1" customWidth="1" outlineLevel="1"/>
    <col min="19" max="19" width="11.42578125" style="1" hidden="1" customWidth="1" outlineLevel="1"/>
    <col min="20" max="20" width="18.7109375" style="1" hidden="1" customWidth="1" outlineLevel="1"/>
    <col min="21" max="21" width="18.140625" style="1" hidden="1" customWidth="1" outlineLevel="1"/>
    <col min="22" max="22" width="17" style="1" hidden="1" customWidth="1" outlineLevel="1"/>
    <col min="23" max="23" width="19.140625" style="1" hidden="1" customWidth="1" outlineLevel="1"/>
    <col min="24" max="24" width="22.140625" style="1" hidden="1" customWidth="1" outlineLevel="1"/>
    <col min="25" max="25" width="15.28515625" style="1" hidden="1" customWidth="1" outlineLevel="1"/>
    <col min="26" max="26" width="15.7109375" style="1" hidden="1" customWidth="1" outlineLevel="1"/>
    <col min="27" max="27" width="15.28515625" style="1" hidden="1" customWidth="1" outlineLevel="1"/>
    <col min="28" max="28" width="19.7109375" style="2" hidden="1" customWidth="1" outlineLevel="1"/>
    <col min="29" max="29" width="30.7109375" style="2" hidden="1" customWidth="1" outlineLevel="1"/>
    <col min="30" max="30" width="16.7109375" style="2" hidden="1" customWidth="1" outlineLevel="1"/>
    <col min="31" max="31" width="30.7109375" style="2" hidden="1" customWidth="1" outlineLevel="1"/>
    <col min="32" max="32" width="16.7109375" style="2" hidden="1" customWidth="1" outlineLevel="1"/>
    <col min="33" max="33" width="30.7109375" style="2" hidden="1" customWidth="1" outlineLevel="1"/>
    <col min="34" max="34" width="16.7109375" style="2" hidden="1" customWidth="1" outlineLevel="1"/>
    <col min="35" max="35" width="30.7109375" style="2" hidden="1" customWidth="1" outlineLevel="1"/>
    <col min="36" max="36" width="16.7109375" style="2" hidden="1" customWidth="1" outlineLevel="1"/>
    <col min="37" max="37" width="30.7109375" style="2" hidden="1" customWidth="1" outlineLevel="1"/>
    <col min="38" max="38" width="16.7109375" style="2" hidden="1" customWidth="1" outlineLevel="1"/>
    <col min="39" max="39" width="30.7109375" style="2" hidden="1" customWidth="1" outlineLevel="1"/>
    <col min="40" max="40" width="16.7109375" style="2" hidden="1" customWidth="1" outlineLevel="1"/>
    <col min="41" max="41" width="30.7109375" style="2" hidden="1" customWidth="1" outlineLevel="1"/>
    <col min="42" max="42" width="16.7109375" style="2" hidden="1" customWidth="1" outlineLevel="1"/>
    <col min="43" max="43" width="30.7109375" style="2" hidden="1" customWidth="1" outlineLevel="1"/>
    <col min="44" max="44" width="16.7109375" style="2" hidden="1" customWidth="1" outlineLevel="1"/>
    <col min="45" max="45" width="30.7109375" style="2" hidden="1" customWidth="1" outlineLevel="1"/>
    <col min="46" max="46" width="16.7109375" style="2" hidden="1" customWidth="1" outlineLevel="1"/>
    <col min="47" max="47" width="30.7109375" style="2" hidden="1" customWidth="1" outlineLevel="1"/>
    <col min="48" max="48" width="16.7109375" style="2" hidden="1" customWidth="1" outlineLevel="1"/>
    <col min="49" max="49" width="30.7109375" style="2" hidden="1" customWidth="1" outlineLevel="1"/>
    <col min="50" max="50" width="16.7109375" style="2" hidden="1" customWidth="1" outlineLevel="1"/>
    <col min="51" max="51" width="30.7109375" style="2" hidden="1" customWidth="1" outlineLevel="1"/>
    <col min="52" max="52" width="16.7109375" style="2" hidden="1" customWidth="1" outlineLevel="1"/>
    <col min="53" max="53" width="30.7109375" style="2" hidden="1" customWidth="1" outlineLevel="1"/>
    <col min="54" max="54" width="16.7109375" style="2" hidden="1" customWidth="1" outlineLevel="1"/>
    <col min="55" max="55" width="30.7109375" style="2" hidden="1" customWidth="1" outlineLevel="1"/>
    <col min="56" max="56" width="16.7109375" style="2" hidden="1" customWidth="1" outlineLevel="1"/>
    <col min="57" max="57" width="9.140625" style="1" hidden="1" customWidth="1" outlineLevel="1"/>
    <col min="58" max="58" width="9.140625" style="1" collapsed="1"/>
    <col min="59" max="16384" width="9.140625" style="1"/>
  </cols>
  <sheetData>
    <row r="2" spans="1:32" ht="124.5" customHeight="1" thickBot="1" x14ac:dyDescent="0.3">
      <c r="B2" s="1" t="s">
        <v>0</v>
      </c>
      <c r="C2" s="113"/>
      <c r="D2" s="113"/>
      <c r="E2" s="114"/>
      <c r="F2" s="114"/>
      <c r="G2" s="114"/>
      <c r="H2" s="114"/>
      <c r="I2" s="114"/>
      <c r="J2" s="114"/>
      <c r="K2"/>
    </row>
    <row r="3" spans="1:32" ht="35.1" hidden="1" customHeight="1" x14ac:dyDescent="0.3">
      <c r="K3"/>
    </row>
    <row r="4" spans="1:32" ht="35.1" hidden="1" customHeight="1" x14ac:dyDescent="0.3">
      <c r="K4"/>
    </row>
    <row r="5" spans="1:32" ht="34.5" hidden="1" customHeight="1" x14ac:dyDescent="0.3">
      <c r="K5"/>
    </row>
    <row r="6" spans="1:32" ht="23.25" customHeight="1" thickBot="1" x14ac:dyDescent="0.35">
      <c r="B6" s="145" t="s">
        <v>1</v>
      </c>
      <c r="C6" s="146"/>
      <c r="D6" s="98"/>
      <c r="E6" s="127" t="s">
        <v>2</v>
      </c>
      <c r="F6" s="128"/>
      <c r="G6" s="44" t="s">
        <v>3</v>
      </c>
      <c r="H6" s="129" t="s">
        <v>4</v>
      </c>
      <c r="I6" s="130"/>
      <c r="J6" s="53" t="s">
        <v>5</v>
      </c>
      <c r="K6"/>
      <c r="AC6" s="14"/>
      <c r="AD6" s="14"/>
    </row>
    <row r="7" spans="1:32" ht="7.5" customHeight="1" thickBot="1" x14ac:dyDescent="0.3">
      <c r="B7" s="6"/>
      <c r="C7" s="8"/>
      <c r="D7" s="2"/>
      <c r="E7" s="9"/>
      <c r="F7" s="9"/>
      <c r="G7" s="2"/>
      <c r="H7" s="7"/>
      <c r="I7" s="7"/>
      <c r="K7"/>
      <c r="AC7" s="14"/>
      <c r="AD7" s="14"/>
    </row>
    <row r="8" spans="1:32" ht="18.75" customHeight="1" thickBot="1" x14ac:dyDescent="0.3">
      <c r="B8" s="115" t="s">
        <v>196</v>
      </c>
      <c r="C8" s="116"/>
      <c r="D8" s="99"/>
      <c r="E8" s="133" t="s">
        <v>7</v>
      </c>
      <c r="F8" s="134"/>
      <c r="G8" s="50"/>
      <c r="H8" s="51" t="str">
        <f>LEFT($E$6,4)&amp;"Moyenne"</f>
        <v>naamMoyenne</v>
      </c>
      <c r="I8" s="51" t="str">
        <f>LEFT($H$6,4)&amp;"Moyenne"</f>
        <v>naamMoyenne</v>
      </c>
      <c r="J8"/>
      <c r="K8"/>
      <c r="AC8" s="14"/>
      <c r="AD8" s="14"/>
    </row>
    <row r="9" spans="1:32" ht="6.95" customHeight="1" thickBot="1" x14ac:dyDescent="0.3">
      <c r="B9" s="6"/>
      <c r="C9" s="8"/>
      <c r="D9" s="2"/>
      <c r="E9" s="10"/>
      <c r="F9" s="11"/>
      <c r="G9" s="50"/>
      <c r="H9" s="52"/>
      <c r="I9"/>
      <c r="J9" s="52"/>
      <c r="K9"/>
      <c r="AC9" s="14"/>
      <c r="AD9" s="14"/>
    </row>
    <row r="10" spans="1:32" ht="20.25" customHeight="1" thickBot="1" x14ac:dyDescent="0.3">
      <c r="B10" s="131" t="s">
        <v>288</v>
      </c>
      <c r="C10" s="132"/>
      <c r="D10" s="57"/>
      <c r="E10" s="133" t="s">
        <v>9</v>
      </c>
      <c r="F10" s="134"/>
      <c r="G10" s="52"/>
      <c r="H10" s="52"/>
      <c r="I10" s="52"/>
      <c r="J10" s="52"/>
      <c r="K10"/>
      <c r="AC10" s="14"/>
      <c r="AD10" s="14"/>
    </row>
    <row r="11" spans="1:32" ht="15.75" thickBot="1" x14ac:dyDescent="0.3">
      <c r="B11" s="52"/>
      <c r="C11" s="52"/>
      <c r="D11" s="52"/>
      <c r="E11" s="52"/>
      <c r="F11" s="52"/>
      <c r="G11" s="52"/>
      <c r="H11" s="52"/>
      <c r="I11" s="52"/>
      <c r="J11" s="52"/>
      <c r="K11"/>
      <c r="L11" s="1" t="s">
        <v>0</v>
      </c>
      <c r="AC11" s="14"/>
      <c r="AD11" s="14"/>
    </row>
    <row r="12" spans="1:32" ht="35.1" customHeight="1" thickTop="1" x14ac:dyDescent="0.25">
      <c r="B12" s="71" t="s">
        <v>11</v>
      </c>
      <c r="C12" s="100" t="s">
        <v>12</v>
      </c>
      <c r="D12" s="91" t="s">
        <v>197</v>
      </c>
      <c r="E12" s="72" t="s">
        <v>13</v>
      </c>
      <c r="F12" s="73" t="s">
        <v>14</v>
      </c>
      <c r="G12" s="73" t="s">
        <v>15</v>
      </c>
      <c r="H12" s="73" t="s">
        <v>16</v>
      </c>
      <c r="I12" s="73" t="s">
        <v>17</v>
      </c>
      <c r="J12" s="73" t="s">
        <v>18</v>
      </c>
      <c r="K12"/>
      <c r="AC12" s="14"/>
      <c r="AD12" s="14"/>
    </row>
    <row r="13" spans="1:32" ht="35.1" customHeight="1" x14ac:dyDescent="0.25">
      <c r="A13" s="142">
        <v>1</v>
      </c>
      <c r="B13" s="54"/>
      <c r="C13" s="46" t="str">
        <f>IF(ISBLANK($E$6),"",($E$6))</f>
        <v>naam thuisclub</v>
      </c>
      <c r="D13" s="92" t="str">
        <f>IFERROR(VLOOKUP($B13,Thuis,2,0)," ")</f>
        <v xml:space="preserve"> </v>
      </c>
      <c r="E13" s="56" t="str">
        <f t="shared" ref="E13:E20" si="0">IFERROR(VLOOKUP(ROUND(D13,1),$R$30:$S$107,2),"")</f>
        <v/>
      </c>
      <c r="F13" s="96"/>
      <c r="G13" s="96"/>
      <c r="H13" s="97"/>
      <c r="I13" s="5" t="str">
        <f t="shared" ref="I13:I20" si="1">IF(OR(F13="",G13=""),"",F13/G13)</f>
        <v/>
      </c>
      <c r="J13" s="4" t="str">
        <f>IF(F13&gt;E13,"Foutje !",IF(F13="","",IF($E13&gt;$F13,0,IF($E14=$F14,1,2))))</f>
        <v/>
      </c>
      <c r="K13"/>
      <c r="AC13" s="14"/>
      <c r="AD13" s="14"/>
      <c r="AE13" s="14"/>
      <c r="AF13" s="14"/>
    </row>
    <row r="14" spans="1:32" ht="35.1" customHeight="1" thickBot="1" x14ac:dyDescent="0.3">
      <c r="A14" s="142"/>
      <c r="B14" s="101"/>
      <c r="C14" s="60" t="str">
        <f>IF(ISBLANK($H$6),"",($H$6))</f>
        <v>naam bezoekers</v>
      </c>
      <c r="D14" s="93" t="str">
        <f>IFERROR(VLOOKUP($B14,Uit,2,0),"")</f>
        <v/>
      </c>
      <c r="E14" s="61" t="str">
        <f t="shared" si="0"/>
        <v/>
      </c>
      <c r="F14" s="62"/>
      <c r="G14" s="105" t="str">
        <f>IF(G13="","",G13)</f>
        <v/>
      </c>
      <c r="H14" s="62"/>
      <c r="I14" s="63" t="str">
        <f t="shared" si="1"/>
        <v/>
      </c>
      <c r="J14" s="64" t="str">
        <f>IF(F14&gt;E14,"Foutje !",IF(F14="","",IF($E14&gt;$F14,0,IF($E13=$F13,1,2))))</f>
        <v/>
      </c>
      <c r="K14"/>
      <c r="AC14" s="14"/>
      <c r="AD14" s="14"/>
    </row>
    <row r="15" spans="1:32" ht="35.1" customHeight="1" thickTop="1" x14ac:dyDescent="0.25">
      <c r="A15" s="142">
        <v>2</v>
      </c>
      <c r="B15" s="65"/>
      <c r="C15" s="66" t="str">
        <f>IF(ISBLANK($E$6),"",($E$6))</f>
        <v>naam thuisclub</v>
      </c>
      <c r="D15" s="94" t="str">
        <f>IFERROR(VLOOKUP($B15,Thuis,2,0)," ")</f>
        <v xml:space="preserve"> </v>
      </c>
      <c r="E15" s="67" t="str">
        <f t="shared" si="0"/>
        <v/>
      </c>
      <c r="F15" s="95"/>
      <c r="G15" s="95"/>
      <c r="H15" s="95"/>
      <c r="I15" s="68" t="str">
        <f t="shared" si="1"/>
        <v/>
      </c>
      <c r="J15" s="69" t="str">
        <f>IF(F15&gt;E15,"Foutje !",IF(F15="","",IF($E15&gt;$F15,0,IF($E16=$F16,1,2))))</f>
        <v/>
      </c>
      <c r="K15"/>
      <c r="AC15" s="14"/>
      <c r="AD15" s="14"/>
    </row>
    <row r="16" spans="1:32" ht="33" customHeight="1" thickBot="1" x14ac:dyDescent="0.3">
      <c r="A16" s="142"/>
      <c r="B16" s="101"/>
      <c r="C16" s="60" t="str">
        <f>IF(ISBLANK($H$6),"",($H$6))</f>
        <v>naam bezoekers</v>
      </c>
      <c r="D16" s="93" t="str">
        <f>IFERROR(VLOOKUP($B16,Uit,2,0),"")</f>
        <v/>
      </c>
      <c r="E16" s="61" t="str">
        <f t="shared" si="0"/>
        <v/>
      </c>
      <c r="F16" s="70"/>
      <c r="G16" s="105" t="str">
        <f>IF(G15="","",G15)</f>
        <v/>
      </c>
      <c r="H16" s="62"/>
      <c r="I16" s="63" t="str">
        <f t="shared" si="1"/>
        <v/>
      </c>
      <c r="J16" s="64" t="str">
        <f>IF(F16&gt;E16,"Foutje !",IF(F16="","",IF($E16&gt;$F16,0,IF($E15=$F15,1,2))))</f>
        <v/>
      </c>
      <c r="K16"/>
      <c r="AC16" s="14"/>
      <c r="AD16" s="14"/>
    </row>
    <row r="17" spans="1:57" ht="35.1" customHeight="1" thickTop="1" x14ac:dyDescent="0.25">
      <c r="A17" s="142">
        <v>3</v>
      </c>
      <c r="B17" s="65"/>
      <c r="C17" s="66" t="str">
        <f>IF(ISBLANK($E$6),"",($E$6))</f>
        <v>naam thuisclub</v>
      </c>
      <c r="D17" s="94" t="str">
        <f>IFERROR(VLOOKUP($B17,Thuis,2,0)," ")</f>
        <v xml:space="preserve"> </v>
      </c>
      <c r="E17" s="67" t="str">
        <f t="shared" si="0"/>
        <v/>
      </c>
      <c r="F17" s="95"/>
      <c r="G17" s="95"/>
      <c r="H17" s="95"/>
      <c r="I17" s="68" t="str">
        <f t="shared" si="1"/>
        <v/>
      </c>
      <c r="J17" s="69" t="str">
        <f>IF(F17&gt;E17,"Foutje !",IF(F17="","",IF($E17&gt;$F17,0,IF($E18=$F18,1,2))))</f>
        <v/>
      </c>
      <c r="K17"/>
      <c r="AC17" s="14"/>
      <c r="AD17" s="14"/>
    </row>
    <row r="18" spans="1:57" ht="35.1" customHeight="1" thickBot="1" x14ac:dyDescent="0.3">
      <c r="A18" s="142"/>
      <c r="B18" s="101"/>
      <c r="C18" s="60" t="str">
        <f>IF(ISBLANK($H$6),"",($H$6))</f>
        <v>naam bezoekers</v>
      </c>
      <c r="D18" s="93" t="str">
        <f>IFERROR(VLOOKUP($B18,Uit,2,0),"")</f>
        <v/>
      </c>
      <c r="E18" s="61" t="str">
        <f t="shared" si="0"/>
        <v/>
      </c>
      <c r="F18" s="62"/>
      <c r="G18" s="105" t="str">
        <f>IF(G17="","",G17)</f>
        <v/>
      </c>
      <c r="H18" s="62"/>
      <c r="I18" s="63" t="str">
        <f t="shared" si="1"/>
        <v/>
      </c>
      <c r="J18" s="64" t="str">
        <f>IF(F18&gt;E18,"Foutje !",IF(F18="","",IF($E18&gt;$F18,0,IF($E17=$F17,1,2))))</f>
        <v/>
      </c>
      <c r="K18"/>
      <c r="M18" s="1" t="s">
        <v>0</v>
      </c>
      <c r="AC18" s="14"/>
      <c r="AD18" s="14"/>
    </row>
    <row r="19" spans="1:57" ht="35.1" customHeight="1" thickTop="1" x14ac:dyDescent="0.25">
      <c r="A19" s="142">
        <v>4</v>
      </c>
      <c r="B19" s="65"/>
      <c r="C19" s="66" t="str">
        <f>IF(ISBLANK($E$6),"",($E$6))</f>
        <v>naam thuisclub</v>
      </c>
      <c r="D19" s="94" t="str">
        <f>IFERROR(VLOOKUP($B19,Thuis,2,0)," ")</f>
        <v xml:space="preserve"> </v>
      </c>
      <c r="E19" s="67" t="str">
        <f t="shared" si="0"/>
        <v/>
      </c>
      <c r="F19" s="95"/>
      <c r="G19" s="95"/>
      <c r="H19" s="95"/>
      <c r="I19" s="68" t="str">
        <f t="shared" si="1"/>
        <v/>
      </c>
      <c r="J19" s="69" t="str">
        <f>IF(F19&gt;E19,"Foutje !",IF(F19="","",IF($E19&gt;$F19,0,IF($E20=$F20,1,2))))</f>
        <v/>
      </c>
      <c r="K19"/>
      <c r="AC19" s="14"/>
      <c r="AD19" s="14"/>
    </row>
    <row r="20" spans="1:57" ht="33.75" customHeight="1" thickBot="1" x14ac:dyDescent="0.3">
      <c r="A20" s="142"/>
      <c r="B20" s="101"/>
      <c r="C20" s="60" t="str">
        <f>IF(ISBLANK($H$6),"",($H$6))</f>
        <v>naam bezoekers</v>
      </c>
      <c r="D20" s="93" t="str">
        <f>IFERROR(VLOOKUP($B20,Uit,2,0),"")</f>
        <v/>
      </c>
      <c r="E20" s="61" t="str">
        <f t="shared" si="0"/>
        <v/>
      </c>
      <c r="F20" s="62"/>
      <c r="G20" s="105" t="str">
        <f>IF(G19="","",G19)</f>
        <v/>
      </c>
      <c r="H20" s="62"/>
      <c r="I20" s="63" t="str">
        <f t="shared" si="1"/>
        <v/>
      </c>
      <c r="J20" s="64" t="str">
        <f>IF(F20&gt;E20,"Foutje !",IF(F20="","",IF($E20&gt;$F20,0,IF($E19=$F19,1,2))))</f>
        <v/>
      </c>
      <c r="K20"/>
      <c r="AC20" s="14"/>
      <c r="AD20" s="14"/>
    </row>
    <row r="21" spans="1:57" ht="18" customHeight="1" thickTop="1" x14ac:dyDescent="0.25">
      <c r="B21" s="58" t="s">
        <v>27</v>
      </c>
      <c r="C21" s="59" t="s">
        <v>28</v>
      </c>
      <c r="D21" s="90"/>
      <c r="E21"/>
      <c r="F21" s="89"/>
      <c r="G21" s="125" t="s">
        <v>29</v>
      </c>
      <c r="H21" s="125"/>
      <c r="I21" s="125"/>
      <c r="J21" s="126"/>
      <c r="K21"/>
    </row>
    <row r="22" spans="1:57" ht="22.5" customHeight="1" x14ac:dyDescent="0.25">
      <c r="B22" s="47" t="str">
        <f>E6</f>
        <v>naam thuisclub</v>
      </c>
      <c r="C22" s="49"/>
      <c r="D22" s="147" t="s">
        <v>31</v>
      </c>
      <c r="E22" s="148"/>
      <c r="F22" s="149"/>
      <c r="G22" s="122" t="str">
        <f>E6</f>
        <v>naam thuisclub</v>
      </c>
      <c r="H22" s="123"/>
      <c r="I22" s="124"/>
      <c r="J22" s="88" t="str">
        <f>IF($J$13="","",(SUM($J$13,$J$15,$J$17,$J$19)))</f>
        <v/>
      </c>
      <c r="K22"/>
    </row>
    <row r="23" spans="1:57" ht="22.5" customHeight="1" thickBot="1" x14ac:dyDescent="0.3">
      <c r="B23" s="48" t="s">
        <v>32</v>
      </c>
      <c r="C23" s="49" t="str">
        <f>H6</f>
        <v>naam bezoekers</v>
      </c>
      <c r="D23" s="135" t="s">
        <v>33</v>
      </c>
      <c r="E23" s="136"/>
      <c r="F23" s="137"/>
      <c r="G23" s="122" t="str">
        <f>H6</f>
        <v>naam bezoekers</v>
      </c>
      <c r="H23" s="123"/>
      <c r="I23" s="124"/>
      <c r="J23" s="88" t="str">
        <f>IF($J$14="","",(SUM($J$14,$J$16,$J$18,$J$20)))</f>
        <v/>
      </c>
      <c r="K23"/>
    </row>
    <row r="24" spans="1:57" ht="19.5" customHeight="1" thickBot="1" x14ac:dyDescent="0.3">
      <c r="B24" s="117" t="s">
        <v>34</v>
      </c>
      <c r="C24" s="118"/>
      <c r="D24" s="138" t="s">
        <v>35</v>
      </c>
      <c r="E24" s="136"/>
      <c r="F24" s="137"/>
      <c r="G24" s="119" t="s">
        <v>36</v>
      </c>
      <c r="H24" s="120"/>
      <c r="I24" s="120"/>
      <c r="J24" s="121"/>
      <c r="K24"/>
    </row>
    <row r="25" spans="1:57" ht="30.75" customHeight="1" thickBot="1" x14ac:dyDescent="0.3">
      <c r="B25" s="109"/>
      <c r="C25" s="110"/>
      <c r="D25" s="139" t="s">
        <v>38</v>
      </c>
      <c r="E25" s="140"/>
      <c r="F25" s="141"/>
      <c r="G25" s="111"/>
      <c r="H25" s="111"/>
      <c r="I25" s="111"/>
      <c r="J25" s="112"/>
      <c r="K25"/>
    </row>
    <row r="26" spans="1:57" ht="20.100000000000001" customHeight="1" x14ac:dyDescent="0.3">
      <c r="A26"/>
      <c r="B26" s="55" t="s">
        <v>189</v>
      </c>
      <c r="C26" s="143"/>
      <c r="D26" s="143"/>
      <c r="E26" s="143"/>
      <c r="F26" s="143"/>
      <c r="G26" s="143"/>
      <c r="H26" s="143"/>
      <c r="I26" s="143"/>
      <c r="J26" s="144"/>
      <c r="K26"/>
    </row>
    <row r="27" spans="1:57" ht="20.100000000000001" customHeight="1" thickBot="1" x14ac:dyDescent="0.3">
      <c r="A27"/>
      <c r="B27" s="106"/>
      <c r="C27" s="107"/>
      <c r="D27" s="107"/>
      <c r="E27" s="107"/>
      <c r="F27" s="107"/>
      <c r="G27" s="107"/>
      <c r="H27" s="107"/>
      <c r="I27" s="107"/>
      <c r="J27" s="108"/>
      <c r="K27"/>
    </row>
    <row r="28" spans="1:57" ht="20.100000000000001" hidden="1" customHeight="1" outlineLevel="1" thickBot="1" x14ac:dyDescent="0.3">
      <c r="B28" s="42" t="s">
        <v>2</v>
      </c>
      <c r="C28" s="42" t="s">
        <v>4</v>
      </c>
      <c r="D28" s="42"/>
      <c r="E28" s="42" t="s">
        <v>7</v>
      </c>
      <c r="G28" s="42" t="s">
        <v>9</v>
      </c>
      <c r="H28" s="43" t="s">
        <v>8</v>
      </c>
      <c r="M28" s="25" t="e">
        <f>VLOOKUP(E6,$X$28:$Z$73,3,0)</f>
        <v>#N/A</v>
      </c>
      <c r="N28" s="23" t="str">
        <f>H8</f>
        <v>naamMoyenne</v>
      </c>
      <c r="O28" s="26" t="e">
        <f>VLOOKUP(H6,$X$28:$Z$73,3,0)</f>
        <v>#N/A</v>
      </c>
      <c r="P28" s="24" t="str">
        <f>I8</f>
        <v>naamMoyenne</v>
      </c>
      <c r="R28"/>
      <c r="S28"/>
      <c r="X28" s="1" t="s">
        <v>39</v>
      </c>
      <c r="Z28" s="1" t="s">
        <v>40</v>
      </c>
      <c r="AD28" s="45"/>
      <c r="AE28" s="34" t="s">
        <v>40</v>
      </c>
      <c r="AF28" s="28" t="str">
        <f>LEFT(AE28,4)&amp;"Moyenne"</f>
        <v>BaexMoyenne</v>
      </c>
      <c r="AG28" s="34" t="s">
        <v>42</v>
      </c>
      <c r="AH28" s="28" t="str">
        <f>LEFT(AG28,4)&amp;"Moyenne"</f>
        <v>BombMoyenne</v>
      </c>
      <c r="AI28" s="28" t="s">
        <v>41</v>
      </c>
      <c r="AJ28" s="28" t="str">
        <f>LEFT(AI28,4)&amp;"Moyenne"</f>
        <v>BuggMoyenne</v>
      </c>
      <c r="AK28" s="34" t="s">
        <v>50</v>
      </c>
      <c r="AL28" s="28" t="str">
        <f>LEFT(AK28,4)&amp;"Moyenne"</f>
        <v>de GMoyenne</v>
      </c>
      <c r="AM28" s="35" t="s">
        <v>98</v>
      </c>
      <c r="AN28" s="28" t="str">
        <f>LEFT(AM28,4)&amp;"Moyenne"</f>
        <v>de PMoyenne</v>
      </c>
      <c r="AO28" s="35" t="s">
        <v>46</v>
      </c>
      <c r="AP28" s="28" t="str">
        <f>LEFT(AO28,4)&amp;"Moyenne"</f>
        <v>de SMoyenne</v>
      </c>
      <c r="AQ28" s="34" t="s">
        <v>47</v>
      </c>
      <c r="AR28" s="28" t="str">
        <f>LEFT(AQ28,4)&amp;"Moyenne"</f>
        <v>GratMoyenne</v>
      </c>
      <c r="AS28" s="34" t="s">
        <v>43</v>
      </c>
      <c r="AT28" s="28" t="str">
        <f>LEFT(AS28,4)&amp;"Moyenne"</f>
        <v>HaelMoyenne</v>
      </c>
      <c r="AU28" s="34" t="s">
        <v>44</v>
      </c>
      <c r="AV28" s="28" t="str">
        <f>LEFT(AU28,4)&amp;"Moyenne"</f>
        <v>HeelMoyenne</v>
      </c>
      <c r="AW28" s="34" t="s">
        <v>45</v>
      </c>
      <c r="AX28" s="102" t="str">
        <f>LEFT(AW28,4)&amp;"Moyenne"</f>
        <v>HeytMoyenne</v>
      </c>
      <c r="AY28" s="34" t="s">
        <v>49</v>
      </c>
      <c r="AZ28" s="28" t="str">
        <f>LEFT(AY28,4)&amp;"Moyenne"</f>
        <v>ItteMoyenne</v>
      </c>
      <c r="BA28" s="34" t="s">
        <v>51</v>
      </c>
      <c r="BB28" s="28" t="str">
        <f>LEFT(BA28,4)&amp;"Moyenne"</f>
        <v>MijnMoyenne</v>
      </c>
      <c r="BC28" s="34" t="s">
        <v>48</v>
      </c>
      <c r="BD28" s="28" t="str">
        <f>LEFT(BC28,4)&amp;"Moyenne"</f>
        <v>WessMoyenne</v>
      </c>
      <c r="BE28" s="2"/>
    </row>
    <row r="29" spans="1:57" ht="20.100000000000001" hidden="1" customHeight="1" outlineLevel="1" x14ac:dyDescent="0.25">
      <c r="B29" s="1" t="s">
        <v>39</v>
      </c>
      <c r="C29" s="1" t="s">
        <v>39</v>
      </c>
      <c r="E29" s="1" t="s">
        <v>52</v>
      </c>
      <c r="G29" s="1" t="s">
        <v>53</v>
      </c>
      <c r="H29" s="36">
        <v>44127</v>
      </c>
      <c r="I29" s="32"/>
      <c r="N29" s="2"/>
      <c r="P29" s="2"/>
      <c r="R29" s="74" t="s">
        <v>194</v>
      </c>
      <c r="S29" s="75" t="s">
        <v>195</v>
      </c>
      <c r="X29" s="1" t="s">
        <v>54</v>
      </c>
      <c r="Z29" s="1" t="s">
        <v>40</v>
      </c>
      <c r="AB29" s="2">
        <v>1</v>
      </c>
      <c r="AD29" s="45"/>
      <c r="AE29" s="38" t="s">
        <v>59</v>
      </c>
      <c r="AF29" s="84">
        <v>1.92</v>
      </c>
      <c r="AG29" s="16" t="s">
        <v>199</v>
      </c>
      <c r="AH29" s="85">
        <v>1.1599999999999999</v>
      </c>
      <c r="AI29" s="31" t="s">
        <v>55</v>
      </c>
      <c r="AJ29" s="80">
        <v>2.48</v>
      </c>
      <c r="AK29" s="17" t="s">
        <v>58</v>
      </c>
      <c r="AL29" s="84">
        <v>1.1499999999999999</v>
      </c>
      <c r="AM29" s="18" t="s">
        <v>279</v>
      </c>
      <c r="AN29" s="80">
        <v>2.56</v>
      </c>
      <c r="AO29" s="12" t="s">
        <v>91</v>
      </c>
      <c r="AP29" s="80">
        <v>1.59</v>
      </c>
      <c r="AQ29" s="38" t="s">
        <v>284</v>
      </c>
      <c r="AR29" s="84">
        <v>5</v>
      </c>
      <c r="AS29" s="29" t="s">
        <v>200</v>
      </c>
      <c r="AT29" s="85">
        <v>3</v>
      </c>
      <c r="AU29" s="27" t="s">
        <v>56</v>
      </c>
      <c r="AV29" s="87">
        <v>2.52</v>
      </c>
      <c r="AW29" s="17" t="s">
        <v>20</v>
      </c>
      <c r="AX29" s="80">
        <v>4.43</v>
      </c>
      <c r="AY29" s="18" t="s">
        <v>57</v>
      </c>
      <c r="AZ29" s="80">
        <v>4.5199999999999996</v>
      </c>
      <c r="BA29" s="18" t="s">
        <v>69</v>
      </c>
      <c r="BB29" s="80">
        <v>2.7</v>
      </c>
      <c r="BC29" s="12" t="s">
        <v>92</v>
      </c>
      <c r="BD29" s="81">
        <v>2.13</v>
      </c>
      <c r="BE29" s="2"/>
    </row>
    <row r="30" spans="1:57" ht="20.100000000000001" hidden="1" customHeight="1" outlineLevel="1" x14ac:dyDescent="0.25">
      <c r="B30" s="1" t="s">
        <v>54</v>
      </c>
      <c r="C30" s="1" t="s">
        <v>54</v>
      </c>
      <c r="E30" s="1" t="s">
        <v>60</v>
      </c>
      <c r="G30" s="1" t="s">
        <v>61</v>
      </c>
      <c r="H30" s="36">
        <v>44131</v>
      </c>
      <c r="I30" s="32"/>
      <c r="M30" s="1" t="e">
        <f t="shared" ref="M30:M52" si="2">IF(HLOOKUP(M$28,Clubs,$AB29+1,0)=0,"",HLOOKUP(M$28,Clubs,$AB29+1,0))</f>
        <v>#N/A</v>
      </c>
      <c r="N30" s="2" t="e">
        <f t="shared" ref="N30:N52" si="3">IF(HLOOKUP(N$28,Clubs,$AB29+1,0)="","",HLOOKUP(N$28,Clubs,$AB29+1,0))</f>
        <v>#N/A</v>
      </c>
      <c r="O30" s="1" t="e">
        <f t="shared" ref="O30:O52" si="4">IF(HLOOKUP(O$28,Clubs,$AB29+1,0)=0,"",HLOOKUP(O$28,Clubs,$AB29+1,0))</f>
        <v>#N/A</v>
      </c>
      <c r="P30" s="2" t="e">
        <f t="shared" ref="P30:P52" si="5">IF(HLOOKUP(P$28,Clubs,$AB29+1,0)="","",HLOOKUP(P$28,Clubs,$AB29+1,0))</f>
        <v>#N/A</v>
      </c>
      <c r="R30" s="76">
        <v>0.3</v>
      </c>
      <c r="S30" s="77">
        <v>25</v>
      </c>
      <c r="X30" s="1" t="s">
        <v>62</v>
      </c>
      <c r="Z30" s="1" t="s">
        <v>42</v>
      </c>
      <c r="AB30" s="2">
        <v>2</v>
      </c>
      <c r="AD30" s="45"/>
      <c r="AE30" s="39" t="s">
        <v>22</v>
      </c>
      <c r="AF30" s="82">
        <v>1.24</v>
      </c>
      <c r="AG30" s="13" t="s">
        <v>74</v>
      </c>
      <c r="AH30" s="83">
        <v>1.06</v>
      </c>
      <c r="AI30" s="30" t="s">
        <v>63</v>
      </c>
      <c r="AJ30" s="81">
        <v>1.4</v>
      </c>
      <c r="AK30" s="19" t="s">
        <v>68</v>
      </c>
      <c r="AL30" s="82">
        <v>1.1299999999999999</v>
      </c>
      <c r="AM30" s="12" t="s">
        <v>67</v>
      </c>
      <c r="AN30" s="81">
        <v>1.9</v>
      </c>
      <c r="AO30" s="12" t="s">
        <v>102</v>
      </c>
      <c r="AP30" s="81">
        <v>1.03</v>
      </c>
      <c r="AQ30" s="39" t="s">
        <v>201</v>
      </c>
      <c r="AR30" s="82">
        <v>2.72</v>
      </c>
      <c r="AS30" s="29" t="s">
        <v>202</v>
      </c>
      <c r="AT30" s="85">
        <v>6.93</v>
      </c>
      <c r="AU30" s="12" t="s">
        <v>65</v>
      </c>
      <c r="AV30" s="82">
        <v>1.0900000000000001</v>
      </c>
      <c r="AW30" s="19" t="s">
        <v>66</v>
      </c>
      <c r="AX30" s="81">
        <v>2.4300000000000002</v>
      </c>
      <c r="AY30" s="12" t="s">
        <v>203</v>
      </c>
      <c r="AZ30" s="81">
        <v>1.7</v>
      </c>
      <c r="BA30" s="12" t="s">
        <v>85</v>
      </c>
      <c r="BB30" s="81">
        <v>2.04</v>
      </c>
      <c r="BC30" s="12" t="s">
        <v>104</v>
      </c>
      <c r="BD30" s="81">
        <v>1.95</v>
      </c>
      <c r="BE30" s="2"/>
    </row>
    <row r="31" spans="1:57" ht="20.100000000000001" hidden="1" customHeight="1" outlineLevel="1" x14ac:dyDescent="0.25">
      <c r="B31" s="1" t="s">
        <v>62</v>
      </c>
      <c r="C31" s="1" t="s">
        <v>62</v>
      </c>
      <c r="E31" s="1" t="s">
        <v>70</v>
      </c>
      <c r="G31" s="1" t="s">
        <v>71</v>
      </c>
      <c r="H31" s="36">
        <v>44138</v>
      </c>
      <c r="I31" s="32"/>
      <c r="M31" s="1" t="e">
        <f t="shared" si="2"/>
        <v>#N/A</v>
      </c>
      <c r="N31" s="2" t="e">
        <f t="shared" si="3"/>
        <v>#N/A</v>
      </c>
      <c r="O31" s="1" t="e">
        <f t="shared" si="4"/>
        <v>#N/A</v>
      </c>
      <c r="P31" s="2" t="e">
        <f t="shared" si="5"/>
        <v>#N/A</v>
      </c>
      <c r="R31" s="76">
        <v>0.4</v>
      </c>
      <c r="S31" s="77">
        <v>25</v>
      </c>
      <c r="X31" s="1" t="s">
        <v>72</v>
      </c>
      <c r="Z31" s="1" t="s">
        <v>41</v>
      </c>
      <c r="AB31" s="2">
        <v>3</v>
      </c>
      <c r="AD31" s="45"/>
      <c r="AE31" s="39" t="s">
        <v>184</v>
      </c>
      <c r="AF31" s="82">
        <v>0.9</v>
      </c>
      <c r="AG31" s="13" t="s">
        <v>64</v>
      </c>
      <c r="AH31" s="83">
        <v>0.96</v>
      </c>
      <c r="AI31" s="30" t="s">
        <v>73</v>
      </c>
      <c r="AJ31" s="81">
        <v>1.25</v>
      </c>
      <c r="AK31" s="19" t="s">
        <v>78</v>
      </c>
      <c r="AL31" s="82">
        <v>1.01</v>
      </c>
      <c r="AM31" s="12" t="s">
        <v>77</v>
      </c>
      <c r="AN31" s="81">
        <v>1.71</v>
      </c>
      <c r="AO31" s="12" t="s">
        <v>111</v>
      </c>
      <c r="AP31" s="81">
        <v>0.91</v>
      </c>
      <c r="AQ31" s="39" t="s">
        <v>204</v>
      </c>
      <c r="AR31" s="82">
        <v>2.72</v>
      </c>
      <c r="AS31" s="13" t="s">
        <v>205</v>
      </c>
      <c r="AT31" s="83">
        <v>3</v>
      </c>
      <c r="AU31" s="12" t="s">
        <v>82</v>
      </c>
      <c r="AV31" s="82">
        <v>0.97</v>
      </c>
      <c r="AW31" s="19" t="s">
        <v>76</v>
      </c>
      <c r="AX31" s="81">
        <v>2.09</v>
      </c>
      <c r="AY31" s="12" t="s">
        <v>206</v>
      </c>
      <c r="AZ31" s="81">
        <v>1.63</v>
      </c>
      <c r="BA31" s="12" t="s">
        <v>79</v>
      </c>
      <c r="BB31" s="81">
        <v>1.95</v>
      </c>
      <c r="BC31" s="12" t="s">
        <v>113</v>
      </c>
      <c r="BD31" s="81">
        <v>1.42</v>
      </c>
      <c r="BE31" s="2"/>
    </row>
    <row r="32" spans="1:57" ht="20.100000000000001" hidden="1" customHeight="1" outlineLevel="1" x14ac:dyDescent="0.25">
      <c r="B32" s="1" t="s">
        <v>72</v>
      </c>
      <c r="C32" s="1" t="s">
        <v>72</v>
      </c>
      <c r="G32" s="1" t="s">
        <v>80</v>
      </c>
      <c r="H32" s="36">
        <v>44145</v>
      </c>
      <c r="I32" s="32"/>
      <c r="M32" s="1" t="e">
        <f t="shared" si="2"/>
        <v>#N/A</v>
      </c>
      <c r="N32" s="2" t="e">
        <f t="shared" si="3"/>
        <v>#N/A</v>
      </c>
      <c r="O32" s="1" t="e">
        <f t="shared" si="4"/>
        <v>#N/A</v>
      </c>
      <c r="P32" s="2" t="e">
        <f t="shared" si="5"/>
        <v>#N/A</v>
      </c>
      <c r="R32" s="76">
        <v>0.5</v>
      </c>
      <c r="S32" s="77">
        <v>25</v>
      </c>
      <c r="X32" s="1" t="s">
        <v>81</v>
      </c>
      <c r="Z32" s="1" t="s">
        <v>50</v>
      </c>
      <c r="AB32" s="2">
        <v>4</v>
      </c>
      <c r="AD32" s="45"/>
      <c r="AE32" s="39" t="s">
        <v>193</v>
      </c>
      <c r="AF32" s="82">
        <v>0.48</v>
      </c>
      <c r="AG32" s="13" t="s">
        <v>212</v>
      </c>
      <c r="AH32" s="83">
        <v>1.67</v>
      </c>
      <c r="AI32" s="30" t="s">
        <v>207</v>
      </c>
      <c r="AJ32" s="81">
        <v>1.18</v>
      </c>
      <c r="AK32" s="19" t="s">
        <v>187</v>
      </c>
      <c r="AL32" s="82">
        <v>0.65</v>
      </c>
      <c r="AM32" s="12" t="s">
        <v>84</v>
      </c>
      <c r="AN32" s="81">
        <v>1.36</v>
      </c>
      <c r="AO32" s="12" t="s">
        <v>121</v>
      </c>
      <c r="AP32" s="81">
        <v>0.9</v>
      </c>
      <c r="AQ32" s="39" t="s">
        <v>208</v>
      </c>
      <c r="AR32" s="82">
        <v>1.25</v>
      </c>
      <c r="AS32" s="13" t="s">
        <v>209</v>
      </c>
      <c r="AT32" s="83">
        <v>2</v>
      </c>
      <c r="AU32" s="12" t="s">
        <v>75</v>
      </c>
      <c r="AV32" s="82">
        <v>0.89</v>
      </c>
      <c r="AW32" s="19" t="s">
        <v>83</v>
      </c>
      <c r="AX32" s="81">
        <v>1.56</v>
      </c>
      <c r="AY32" s="37" t="s">
        <v>210</v>
      </c>
      <c r="AZ32" s="81">
        <v>1.06</v>
      </c>
      <c r="BA32" s="37" t="s">
        <v>211</v>
      </c>
      <c r="BB32" s="81">
        <v>1.44</v>
      </c>
      <c r="BC32" s="12" t="s">
        <v>198</v>
      </c>
      <c r="BD32" s="81">
        <v>1.37</v>
      </c>
      <c r="BE32" s="2"/>
    </row>
    <row r="33" spans="2:57" ht="20.100000000000001" hidden="1" customHeight="1" outlineLevel="1" x14ac:dyDescent="0.25">
      <c r="B33" s="1" t="s">
        <v>81</v>
      </c>
      <c r="C33" s="1" t="s">
        <v>81</v>
      </c>
      <c r="G33" s="1" t="s">
        <v>86</v>
      </c>
      <c r="H33" s="36">
        <v>44152</v>
      </c>
      <c r="I33" s="32"/>
      <c r="M33" s="1" t="e">
        <f t="shared" si="2"/>
        <v>#N/A</v>
      </c>
      <c r="N33" s="2" t="e">
        <f t="shared" si="3"/>
        <v>#N/A</v>
      </c>
      <c r="O33" s="1" t="e">
        <f t="shared" si="4"/>
        <v>#N/A</v>
      </c>
      <c r="P33" s="2" t="e">
        <f t="shared" si="5"/>
        <v>#N/A</v>
      </c>
      <c r="R33" s="76">
        <v>0.6</v>
      </c>
      <c r="S33" s="77">
        <v>28</v>
      </c>
      <c r="X33" s="1" t="s">
        <v>87</v>
      </c>
      <c r="Z33" s="1" t="s">
        <v>50</v>
      </c>
      <c r="AB33" s="2">
        <v>5</v>
      </c>
      <c r="AD33" s="45"/>
      <c r="AE33" s="39" t="s">
        <v>105</v>
      </c>
      <c r="AF33" s="87">
        <v>1.28</v>
      </c>
      <c r="AG33" s="13" t="s">
        <v>218</v>
      </c>
      <c r="AH33" s="83">
        <v>1.43</v>
      </c>
      <c r="AI33" s="30" t="s">
        <v>213</v>
      </c>
      <c r="AJ33" s="81">
        <v>1.62</v>
      </c>
      <c r="AK33" s="19" t="s">
        <v>188</v>
      </c>
      <c r="AL33" s="82">
        <v>1.5</v>
      </c>
      <c r="AM33" s="12" t="s">
        <v>90</v>
      </c>
      <c r="AN33" s="81">
        <v>1.59</v>
      </c>
      <c r="AO33" s="12" t="s">
        <v>214</v>
      </c>
      <c r="AP33" s="81">
        <v>0.82</v>
      </c>
      <c r="AQ33" s="12" t="s">
        <v>215</v>
      </c>
      <c r="AR33" s="81">
        <v>1.3</v>
      </c>
      <c r="AS33" s="13" t="s">
        <v>216</v>
      </c>
      <c r="AT33" s="83">
        <v>2.75</v>
      </c>
      <c r="AU33" s="12" t="s">
        <v>99</v>
      </c>
      <c r="AV33" s="82">
        <v>2</v>
      </c>
      <c r="AW33" s="19" t="s">
        <v>89</v>
      </c>
      <c r="AX33" s="81">
        <v>1.82</v>
      </c>
      <c r="AY33" s="12" t="s">
        <v>93</v>
      </c>
      <c r="AZ33" s="81">
        <v>1.96</v>
      </c>
      <c r="BA33" s="12" t="s">
        <v>217</v>
      </c>
      <c r="BB33" s="81">
        <v>2.11</v>
      </c>
      <c r="BC33" s="12" t="s">
        <v>126</v>
      </c>
      <c r="BD33" s="81">
        <v>1.01</v>
      </c>
      <c r="BE33" s="2"/>
    </row>
    <row r="34" spans="2:57" ht="20.100000000000001" hidden="1" customHeight="1" outlineLevel="1" x14ac:dyDescent="0.25">
      <c r="B34" s="1" t="s">
        <v>87</v>
      </c>
      <c r="C34" s="1" t="s">
        <v>87</v>
      </c>
      <c r="G34" s="1" t="s">
        <v>96</v>
      </c>
      <c r="H34" s="36">
        <v>44159</v>
      </c>
      <c r="I34" s="32"/>
      <c r="M34" s="1" t="e">
        <f t="shared" si="2"/>
        <v>#N/A</v>
      </c>
      <c r="N34" s="2" t="e">
        <f t="shared" si="3"/>
        <v>#N/A</v>
      </c>
      <c r="O34" s="1" t="e">
        <f t="shared" si="4"/>
        <v>#N/A</v>
      </c>
      <c r="P34" s="2" t="e">
        <f t="shared" si="5"/>
        <v>#N/A</v>
      </c>
      <c r="R34" s="76">
        <v>0.7</v>
      </c>
      <c r="S34" s="77">
        <v>31</v>
      </c>
      <c r="X34" s="1" t="s">
        <v>97</v>
      </c>
      <c r="Z34" s="1" t="s">
        <v>98</v>
      </c>
      <c r="AB34" s="2">
        <v>6</v>
      </c>
      <c r="AD34" s="45"/>
      <c r="AE34" s="40" t="s">
        <v>95</v>
      </c>
      <c r="AF34" s="82">
        <v>1.1399999999999999</v>
      </c>
      <c r="AG34" s="82" t="s">
        <v>287</v>
      </c>
      <c r="AH34" s="82">
        <v>0.85</v>
      </c>
      <c r="AI34" s="30" t="s">
        <v>219</v>
      </c>
      <c r="AJ34" s="81">
        <v>1.28</v>
      </c>
      <c r="AK34" s="19" t="s">
        <v>94</v>
      </c>
      <c r="AL34" s="82">
        <v>1.02</v>
      </c>
      <c r="AM34" s="12" t="s">
        <v>101</v>
      </c>
      <c r="AN34" s="81">
        <v>1.54</v>
      </c>
      <c r="AO34" s="12" t="s">
        <v>132</v>
      </c>
      <c r="AP34" s="81">
        <v>0.77</v>
      </c>
      <c r="AQ34" s="12" t="s">
        <v>112</v>
      </c>
      <c r="AR34" s="81">
        <v>1.1599999999999999</v>
      </c>
      <c r="AS34" s="13" t="s">
        <v>220</v>
      </c>
      <c r="AT34" s="83">
        <v>2.09</v>
      </c>
      <c r="AU34" s="12" t="s">
        <v>88</v>
      </c>
      <c r="AV34" s="82">
        <v>1.57</v>
      </c>
      <c r="AW34" s="19" t="s">
        <v>100</v>
      </c>
      <c r="AX34" s="81">
        <v>1.46</v>
      </c>
      <c r="AY34" s="12" t="s">
        <v>114</v>
      </c>
      <c r="AZ34" s="81">
        <v>1.96</v>
      </c>
      <c r="BA34" s="12" t="s">
        <v>221</v>
      </c>
      <c r="BB34" s="81">
        <v>1.85</v>
      </c>
      <c r="BC34" s="12" t="s">
        <v>134</v>
      </c>
      <c r="BD34" s="81">
        <v>0.93</v>
      </c>
      <c r="BE34" s="2"/>
    </row>
    <row r="35" spans="2:57" ht="20.100000000000001" hidden="1" customHeight="1" outlineLevel="1" x14ac:dyDescent="0.25">
      <c r="B35" s="1" t="s">
        <v>97</v>
      </c>
      <c r="C35" s="1" t="s">
        <v>97</v>
      </c>
      <c r="G35" s="1" t="s">
        <v>106</v>
      </c>
      <c r="H35" s="36">
        <v>44166</v>
      </c>
      <c r="I35" s="32"/>
      <c r="M35" s="1" t="e">
        <f t="shared" si="2"/>
        <v>#N/A</v>
      </c>
      <c r="N35" s="2" t="e">
        <f t="shared" si="3"/>
        <v>#N/A</v>
      </c>
      <c r="O35" s="1" t="e">
        <f t="shared" si="4"/>
        <v>#N/A</v>
      </c>
      <c r="P35" s="2" t="e">
        <f t="shared" si="5"/>
        <v>#N/A</v>
      </c>
      <c r="R35" s="76">
        <v>0.8</v>
      </c>
      <c r="S35" s="77">
        <v>34</v>
      </c>
      <c r="X35" s="1" t="s">
        <v>107</v>
      </c>
      <c r="Z35" s="1" t="s">
        <v>98</v>
      </c>
      <c r="AB35" s="2">
        <v>7</v>
      </c>
      <c r="AD35" s="45"/>
      <c r="AE35" s="39" t="s">
        <v>115</v>
      </c>
      <c r="AF35" s="82">
        <v>0.97</v>
      </c>
      <c r="AG35" s="82"/>
      <c r="AH35" s="82"/>
      <c r="AI35" s="30" t="s">
        <v>222</v>
      </c>
      <c r="AJ35" s="81">
        <v>0.93</v>
      </c>
      <c r="AK35" s="19" t="s">
        <v>223</v>
      </c>
      <c r="AL35" s="82">
        <v>0.91</v>
      </c>
      <c r="AM35" s="12" t="s">
        <v>110</v>
      </c>
      <c r="AN35" s="81">
        <v>1.49</v>
      </c>
      <c r="AO35" s="12" t="s">
        <v>146</v>
      </c>
      <c r="AP35" s="81">
        <v>0.56000000000000005</v>
      </c>
      <c r="AQ35" s="12" t="s">
        <v>103</v>
      </c>
      <c r="AR35" s="81">
        <v>1.03</v>
      </c>
      <c r="AS35" s="13" t="s">
        <v>224</v>
      </c>
      <c r="AT35" s="83">
        <v>1.86</v>
      </c>
      <c r="AU35" s="12" t="s">
        <v>108</v>
      </c>
      <c r="AV35" s="82">
        <v>1.0900000000000001</v>
      </c>
      <c r="AW35" s="19" t="s">
        <v>109</v>
      </c>
      <c r="AX35" s="81">
        <v>1.27</v>
      </c>
      <c r="AY35" s="12" t="s">
        <v>225</v>
      </c>
      <c r="AZ35" s="81">
        <v>1.84</v>
      </c>
      <c r="BA35" s="12" t="s">
        <v>226</v>
      </c>
      <c r="BB35" s="81">
        <v>1.1599999999999999</v>
      </c>
      <c r="BC35" s="12" t="s">
        <v>141</v>
      </c>
      <c r="BD35" s="81">
        <v>0.8</v>
      </c>
      <c r="BE35" s="2"/>
    </row>
    <row r="36" spans="2:57" ht="20.100000000000001" hidden="1" customHeight="1" outlineLevel="1" x14ac:dyDescent="0.25">
      <c r="B36" s="1" t="s">
        <v>107</v>
      </c>
      <c r="C36" s="1" t="s">
        <v>107</v>
      </c>
      <c r="G36" s="1" t="s">
        <v>116</v>
      </c>
      <c r="H36" s="36">
        <v>44173</v>
      </c>
      <c r="I36" s="32"/>
      <c r="M36" s="1" t="e">
        <f t="shared" si="2"/>
        <v>#N/A</v>
      </c>
      <c r="N36" s="2" t="e">
        <f t="shared" si="3"/>
        <v>#N/A</v>
      </c>
      <c r="O36" s="1" t="e">
        <f t="shared" si="4"/>
        <v>#N/A</v>
      </c>
      <c r="P36" s="2" t="e">
        <f t="shared" si="5"/>
        <v>#N/A</v>
      </c>
      <c r="R36" s="76">
        <v>0.9</v>
      </c>
      <c r="S36" s="77">
        <v>37</v>
      </c>
      <c r="X36" s="1" t="s">
        <v>117</v>
      </c>
      <c r="Z36" s="1" t="s">
        <v>98</v>
      </c>
      <c r="AB36" s="2">
        <v>8</v>
      </c>
      <c r="AD36" s="45"/>
      <c r="AE36" s="39" t="s">
        <v>26</v>
      </c>
      <c r="AF36" s="82">
        <v>0.93</v>
      </c>
      <c r="AG36" s="103"/>
      <c r="AH36" s="103"/>
      <c r="AI36" s="30"/>
      <c r="AJ36" s="81"/>
      <c r="AK36" s="19" t="s">
        <v>227</v>
      </c>
      <c r="AL36" s="82">
        <v>0.71</v>
      </c>
      <c r="AM36" s="12" t="s">
        <v>120</v>
      </c>
      <c r="AN36" s="81">
        <v>1.07</v>
      </c>
      <c r="AO36" s="12" t="s">
        <v>230</v>
      </c>
      <c r="AP36" s="81">
        <v>1.45</v>
      </c>
      <c r="AQ36" s="12" t="s">
        <v>228</v>
      </c>
      <c r="AR36" s="81">
        <v>0.96</v>
      </c>
      <c r="AS36" s="13" t="s">
        <v>229</v>
      </c>
      <c r="AT36" s="83">
        <v>1.19</v>
      </c>
      <c r="AU36" s="12" t="s">
        <v>118</v>
      </c>
      <c r="AV36" s="82">
        <v>1.01</v>
      </c>
      <c r="AW36" s="19" t="s">
        <v>119</v>
      </c>
      <c r="AX36" s="81">
        <v>1.22</v>
      </c>
      <c r="AY36" s="12" t="s">
        <v>192</v>
      </c>
      <c r="AZ36" s="81">
        <v>1.34</v>
      </c>
      <c r="BA36" s="12"/>
      <c r="BB36" s="81"/>
      <c r="BC36" s="12" t="s">
        <v>244</v>
      </c>
      <c r="BD36" s="82">
        <v>0.48</v>
      </c>
      <c r="BE36" s="2"/>
    </row>
    <row r="37" spans="2:57" ht="20.100000000000001" hidden="1" customHeight="1" outlineLevel="1" x14ac:dyDescent="0.25">
      <c r="B37" s="1" t="s">
        <v>117</v>
      </c>
      <c r="C37" s="1" t="s">
        <v>117</v>
      </c>
      <c r="G37" s="1" t="s">
        <v>122</v>
      </c>
      <c r="H37" s="36">
        <v>44180</v>
      </c>
      <c r="I37" s="32"/>
      <c r="M37" s="1" t="e">
        <f t="shared" si="2"/>
        <v>#N/A</v>
      </c>
      <c r="N37" s="2" t="e">
        <f t="shared" si="3"/>
        <v>#N/A</v>
      </c>
      <c r="O37" s="1" t="e">
        <f t="shared" si="4"/>
        <v>#N/A</v>
      </c>
      <c r="P37" s="2" t="e">
        <f t="shared" si="5"/>
        <v>#N/A</v>
      </c>
      <c r="R37" s="76">
        <v>1</v>
      </c>
      <c r="S37" s="77">
        <v>40</v>
      </c>
      <c r="X37" s="1" t="s">
        <v>123</v>
      </c>
      <c r="Z37" s="1" t="s">
        <v>46</v>
      </c>
      <c r="AB37" s="2">
        <v>9</v>
      </c>
      <c r="AD37" s="45"/>
      <c r="AE37" s="39" t="s">
        <v>295</v>
      </c>
      <c r="AF37" s="82">
        <v>0.85</v>
      </c>
      <c r="AK37" s="19" t="s">
        <v>292</v>
      </c>
      <c r="AL37" s="82">
        <v>1.4</v>
      </c>
      <c r="AM37" s="12" t="s">
        <v>124</v>
      </c>
      <c r="AN37" s="81">
        <v>1.58</v>
      </c>
      <c r="AO37" s="12" t="s">
        <v>282</v>
      </c>
      <c r="AP37" s="81">
        <v>1.1399999999999999</v>
      </c>
      <c r="AQ37" s="12" t="s">
        <v>125</v>
      </c>
      <c r="AR37" s="82">
        <v>0.96</v>
      </c>
      <c r="AS37" s="13" t="s">
        <v>231</v>
      </c>
      <c r="AT37" s="83">
        <v>0.98</v>
      </c>
      <c r="AU37" s="12" t="s">
        <v>293</v>
      </c>
      <c r="AV37" s="82">
        <v>1.26</v>
      </c>
      <c r="AW37" s="19" t="s">
        <v>281</v>
      </c>
      <c r="AX37" s="81">
        <v>1.45</v>
      </c>
      <c r="AY37" s="12" t="s">
        <v>127</v>
      </c>
      <c r="AZ37" s="81">
        <v>1.56</v>
      </c>
      <c r="BA37" s="12"/>
      <c r="BB37" s="81"/>
      <c r="BC37" s="12" t="s">
        <v>150</v>
      </c>
      <c r="BD37" s="82">
        <v>0.96</v>
      </c>
      <c r="BE37" s="2"/>
    </row>
    <row r="38" spans="2:57" ht="20.100000000000001" hidden="1" customHeight="1" outlineLevel="1" x14ac:dyDescent="0.25">
      <c r="B38" s="1" t="s">
        <v>123</v>
      </c>
      <c r="C38" s="1" t="s">
        <v>123</v>
      </c>
      <c r="G38" s="1" t="s">
        <v>128</v>
      </c>
      <c r="H38" s="36">
        <v>44208</v>
      </c>
      <c r="I38" s="32"/>
      <c r="M38" s="1" t="e">
        <f t="shared" si="2"/>
        <v>#N/A</v>
      </c>
      <c r="N38" s="2" t="e">
        <f t="shared" si="3"/>
        <v>#N/A</v>
      </c>
      <c r="O38" s="1" t="e">
        <f t="shared" si="4"/>
        <v>#N/A</v>
      </c>
      <c r="P38" s="2" t="e">
        <f t="shared" si="5"/>
        <v>#N/A</v>
      </c>
      <c r="R38" s="76">
        <v>1.1000000000000001</v>
      </c>
      <c r="S38" s="77">
        <v>42</v>
      </c>
      <c r="X38" s="1" t="s">
        <v>129</v>
      </c>
      <c r="Z38" s="1" t="s">
        <v>46</v>
      </c>
      <c r="AB38" s="2">
        <v>10</v>
      </c>
      <c r="AD38" s="45"/>
      <c r="AE38" s="39" t="s">
        <v>232</v>
      </c>
      <c r="AF38" s="82">
        <v>0.83</v>
      </c>
      <c r="AG38" s="86"/>
      <c r="AH38" s="86"/>
      <c r="AI38" s="86"/>
      <c r="AJ38" s="86"/>
      <c r="AK38" s="19" t="s">
        <v>233</v>
      </c>
      <c r="AL38" s="82">
        <v>0.69</v>
      </c>
      <c r="AM38" s="12" t="s">
        <v>131</v>
      </c>
      <c r="AN38" s="81">
        <v>1.58</v>
      </c>
      <c r="AO38" s="12" t="s">
        <v>234</v>
      </c>
      <c r="AP38" s="81">
        <v>1.31</v>
      </c>
      <c r="AQ38" s="12" t="s">
        <v>133</v>
      </c>
      <c r="AR38" s="82">
        <v>0.89</v>
      </c>
      <c r="AS38" s="13" t="s">
        <v>235</v>
      </c>
      <c r="AT38" s="83">
        <v>0.83</v>
      </c>
      <c r="AU38" s="12" t="s">
        <v>291</v>
      </c>
      <c r="AV38" s="82">
        <v>0.76</v>
      </c>
      <c r="AW38" s="19" t="s">
        <v>130</v>
      </c>
      <c r="AX38" s="81">
        <v>1.38</v>
      </c>
      <c r="AY38" s="12" t="s">
        <v>147</v>
      </c>
      <c r="AZ38" s="81">
        <v>0.87</v>
      </c>
      <c r="BA38" s="12"/>
      <c r="BB38" s="81"/>
      <c r="BC38" s="12" t="s">
        <v>157</v>
      </c>
      <c r="BD38" s="82">
        <v>0.86</v>
      </c>
      <c r="BE38" s="2"/>
    </row>
    <row r="39" spans="2:57" ht="20.100000000000001" hidden="1" customHeight="1" outlineLevel="1" x14ac:dyDescent="0.25">
      <c r="B39" s="1" t="s">
        <v>129</v>
      </c>
      <c r="C39" s="1" t="s">
        <v>129</v>
      </c>
      <c r="G39" s="1" t="s">
        <v>135</v>
      </c>
      <c r="H39" s="36">
        <v>44215</v>
      </c>
      <c r="I39" s="32"/>
      <c r="M39" s="1" t="e">
        <f t="shared" si="2"/>
        <v>#N/A</v>
      </c>
      <c r="N39" s="2" t="e">
        <f t="shared" si="3"/>
        <v>#N/A</v>
      </c>
      <c r="O39" s="1" t="e">
        <f t="shared" si="4"/>
        <v>#N/A</v>
      </c>
      <c r="P39" s="2" t="e">
        <f t="shared" si="5"/>
        <v>#N/A</v>
      </c>
      <c r="R39" s="76">
        <v>1.2</v>
      </c>
      <c r="S39" s="77">
        <v>44</v>
      </c>
      <c r="X39" s="1" t="s">
        <v>136</v>
      </c>
      <c r="Z39" s="1" t="s">
        <v>46</v>
      </c>
      <c r="AB39" s="2">
        <v>11</v>
      </c>
      <c r="AD39" s="45"/>
      <c r="AE39" s="39" t="s">
        <v>236</v>
      </c>
      <c r="AF39" s="82">
        <v>0.95</v>
      </c>
      <c r="AG39" s="1"/>
      <c r="AH39" s="1"/>
      <c r="AI39" s="1"/>
      <c r="AJ39" s="1"/>
      <c r="AK39" s="19" t="s">
        <v>237</v>
      </c>
      <c r="AL39" s="82">
        <v>0.54</v>
      </c>
      <c r="AM39" s="12" t="s">
        <v>139</v>
      </c>
      <c r="AN39" s="81">
        <v>1.1499999999999999</v>
      </c>
      <c r="AO39" s="12" t="s">
        <v>294</v>
      </c>
      <c r="AP39" s="81">
        <v>0.77</v>
      </c>
      <c r="AQ39" s="12" t="s">
        <v>140</v>
      </c>
      <c r="AR39" s="82">
        <v>0.84</v>
      </c>
      <c r="AS39" s="13" t="s">
        <v>239</v>
      </c>
      <c r="AT39" s="83">
        <v>0.74</v>
      </c>
      <c r="AU39" s="12" t="s">
        <v>240</v>
      </c>
      <c r="AV39" s="82">
        <v>0.75</v>
      </c>
      <c r="AW39" s="19" t="s">
        <v>138</v>
      </c>
      <c r="AX39" s="81">
        <v>1.24</v>
      </c>
      <c r="AY39" s="12" t="s">
        <v>142</v>
      </c>
      <c r="AZ39" s="81">
        <v>0.85</v>
      </c>
      <c r="BA39" s="12"/>
      <c r="BB39" s="81"/>
      <c r="BC39" s="12" t="s">
        <v>159</v>
      </c>
      <c r="BD39" s="82">
        <v>0.7</v>
      </c>
      <c r="BE39" s="2"/>
    </row>
    <row r="40" spans="2:57" ht="20.100000000000001" hidden="1" customHeight="1" outlineLevel="1" x14ac:dyDescent="0.25">
      <c r="B40" s="1" t="s">
        <v>136</v>
      </c>
      <c r="C40" s="1" t="s">
        <v>136</v>
      </c>
      <c r="G40" s="1" t="s">
        <v>143</v>
      </c>
      <c r="H40" s="36">
        <v>44222</v>
      </c>
      <c r="I40" s="32"/>
      <c r="M40" s="1" t="e">
        <f t="shared" si="2"/>
        <v>#N/A</v>
      </c>
      <c r="N40" s="2" t="e">
        <f t="shared" si="3"/>
        <v>#N/A</v>
      </c>
      <c r="O40" s="1" t="e">
        <f t="shared" si="4"/>
        <v>#N/A</v>
      </c>
      <c r="P40" s="2" t="e">
        <f t="shared" si="5"/>
        <v>#N/A</v>
      </c>
      <c r="R40" s="76">
        <v>1.3</v>
      </c>
      <c r="S40" s="77">
        <v>46</v>
      </c>
      <c r="X40" s="1" t="s">
        <v>144</v>
      </c>
      <c r="Z40" s="1" t="s">
        <v>47</v>
      </c>
      <c r="AB40" s="2">
        <v>12</v>
      </c>
      <c r="AD40" s="45"/>
      <c r="AE40" s="39"/>
      <c r="AF40" s="82"/>
      <c r="AG40" s="86"/>
      <c r="AH40" s="86"/>
      <c r="AI40" s="86"/>
      <c r="AJ40" s="86"/>
      <c r="AK40" s="19"/>
      <c r="AL40" s="82"/>
      <c r="AM40" s="12" t="s">
        <v>145</v>
      </c>
      <c r="AN40" s="81">
        <v>0.78</v>
      </c>
      <c r="AO40" s="12" t="s">
        <v>238</v>
      </c>
      <c r="AP40" s="81">
        <v>0.47</v>
      </c>
      <c r="AQ40" s="12" t="s">
        <v>280</v>
      </c>
      <c r="AR40" s="81">
        <v>0.68</v>
      </c>
      <c r="AS40" s="13" t="s">
        <v>241</v>
      </c>
      <c r="AT40" s="83">
        <v>0.68</v>
      </c>
      <c r="AU40" s="12" t="s">
        <v>137</v>
      </c>
      <c r="AV40" s="82">
        <v>0.66</v>
      </c>
      <c r="AW40" s="19" t="s">
        <v>242</v>
      </c>
      <c r="AX40" s="81">
        <v>0.94</v>
      </c>
      <c r="AY40" s="12" t="s">
        <v>243</v>
      </c>
      <c r="AZ40" s="81">
        <v>0.7</v>
      </c>
      <c r="BA40" s="12"/>
      <c r="BB40" s="81"/>
      <c r="BC40" s="12" t="s">
        <v>265</v>
      </c>
      <c r="BD40" s="81">
        <v>0.63</v>
      </c>
      <c r="BE40" s="2"/>
    </row>
    <row r="41" spans="2:57" ht="20.100000000000001" hidden="1" customHeight="1" outlineLevel="1" x14ac:dyDescent="0.25">
      <c r="B41" s="1" t="s">
        <v>144</v>
      </c>
      <c r="C41" s="1" t="s">
        <v>144</v>
      </c>
      <c r="G41" s="1" t="s">
        <v>148</v>
      </c>
      <c r="H41" s="36">
        <v>44229</v>
      </c>
      <c r="I41" s="32"/>
      <c r="M41" s="1" t="e">
        <f t="shared" si="2"/>
        <v>#N/A</v>
      </c>
      <c r="N41" s="2" t="e">
        <f t="shared" si="3"/>
        <v>#N/A</v>
      </c>
      <c r="O41" s="1" t="e">
        <f t="shared" si="4"/>
        <v>#N/A</v>
      </c>
      <c r="P41" s="2" t="e">
        <f t="shared" si="5"/>
        <v>#N/A</v>
      </c>
      <c r="R41" s="76">
        <v>1.4</v>
      </c>
      <c r="S41" s="77">
        <v>48</v>
      </c>
      <c r="X41" s="1" t="s">
        <v>149</v>
      </c>
      <c r="Z41" s="1" t="s">
        <v>47</v>
      </c>
      <c r="AB41" s="2">
        <v>13</v>
      </c>
      <c r="AD41" s="45"/>
      <c r="AE41" s="39"/>
      <c r="AF41" s="82"/>
      <c r="AG41" s="86"/>
      <c r="AH41" s="86"/>
      <c r="AI41" s="86"/>
      <c r="AJ41" s="86"/>
      <c r="AK41" s="86"/>
      <c r="AL41" s="86"/>
      <c r="AM41" s="13" t="s">
        <v>283</v>
      </c>
      <c r="AN41" s="83">
        <v>2.5499999999999998</v>
      </c>
      <c r="AO41" s="12"/>
      <c r="AP41" s="81"/>
      <c r="AQ41" s="12" t="s">
        <v>246</v>
      </c>
      <c r="AR41" s="83">
        <v>3.24</v>
      </c>
      <c r="AS41" s="12" t="s">
        <v>247</v>
      </c>
      <c r="AT41" s="81">
        <v>6.05</v>
      </c>
      <c r="AU41" s="19" t="s">
        <v>248</v>
      </c>
      <c r="AV41" s="82">
        <v>1.79</v>
      </c>
      <c r="AW41" s="19" t="s">
        <v>249</v>
      </c>
      <c r="AX41" s="81">
        <v>1.65</v>
      </c>
      <c r="AY41" s="12" t="s">
        <v>151</v>
      </c>
      <c r="AZ41" s="81">
        <v>0.99</v>
      </c>
      <c r="BA41" s="81"/>
      <c r="BB41" s="81"/>
      <c r="BC41" s="12" t="s">
        <v>286</v>
      </c>
      <c r="BD41" s="81">
        <v>0.75</v>
      </c>
      <c r="BE41" s="2"/>
    </row>
    <row r="42" spans="2:57" ht="20.100000000000001" hidden="1" customHeight="1" outlineLevel="1" x14ac:dyDescent="0.25">
      <c r="B42" s="1" t="s">
        <v>149</v>
      </c>
      <c r="C42" s="1" t="s">
        <v>149</v>
      </c>
      <c r="G42" s="1" t="s">
        <v>152</v>
      </c>
      <c r="H42" s="36">
        <v>44249</v>
      </c>
      <c r="I42" s="32"/>
      <c r="M42" s="1" t="e">
        <f t="shared" si="2"/>
        <v>#N/A</v>
      </c>
      <c r="N42" s="2" t="e">
        <f t="shared" si="3"/>
        <v>#N/A</v>
      </c>
      <c r="O42" s="1" t="e">
        <f t="shared" si="4"/>
        <v>#N/A</v>
      </c>
      <c r="P42" s="2" t="e">
        <f t="shared" si="5"/>
        <v>#N/A</v>
      </c>
      <c r="R42" s="76">
        <v>1.5</v>
      </c>
      <c r="S42" s="77">
        <v>50</v>
      </c>
      <c r="X42" s="1" t="s">
        <v>153</v>
      </c>
      <c r="Z42" s="1" t="s">
        <v>47</v>
      </c>
      <c r="AB42" s="2">
        <v>14</v>
      </c>
      <c r="AD42" s="45"/>
      <c r="AE42" s="1"/>
      <c r="AF42" s="1"/>
      <c r="AG42" s="1"/>
      <c r="AH42" s="1"/>
      <c r="AI42" s="86"/>
      <c r="AJ42" s="86"/>
      <c r="AK42" s="86"/>
      <c r="AL42" s="86"/>
      <c r="AM42" s="13" t="s">
        <v>245</v>
      </c>
      <c r="AN42" s="83">
        <v>2.44</v>
      </c>
      <c r="AO42" s="12"/>
      <c r="AP42" s="81"/>
      <c r="AQ42" s="81" t="s">
        <v>251</v>
      </c>
      <c r="AR42" s="83">
        <v>2.39</v>
      </c>
      <c r="AS42" s="12" t="s">
        <v>252</v>
      </c>
      <c r="AT42" s="81">
        <v>1.55</v>
      </c>
      <c r="AU42" s="19" t="s">
        <v>253</v>
      </c>
      <c r="AV42" s="82">
        <v>1.36</v>
      </c>
      <c r="AW42" s="19" t="s">
        <v>254</v>
      </c>
      <c r="AX42" s="81">
        <v>1.53</v>
      </c>
      <c r="AY42" s="12" t="s">
        <v>154</v>
      </c>
      <c r="AZ42" s="81">
        <v>0.76</v>
      </c>
      <c r="BA42" s="81"/>
      <c r="BB42" s="81"/>
      <c r="BC42" s="12" t="s">
        <v>271</v>
      </c>
      <c r="BD42" s="81">
        <v>1.84</v>
      </c>
      <c r="BE42" s="2"/>
    </row>
    <row r="43" spans="2:57" ht="20.100000000000001" hidden="1" customHeight="1" outlineLevel="1" x14ac:dyDescent="0.25">
      <c r="B43" s="1" t="s">
        <v>153</v>
      </c>
      <c r="C43" s="1" t="s">
        <v>153</v>
      </c>
      <c r="G43" s="1" t="s">
        <v>155</v>
      </c>
      <c r="H43" s="36">
        <v>44257</v>
      </c>
      <c r="I43" s="32"/>
      <c r="M43" s="1" t="e">
        <f t="shared" si="2"/>
        <v>#N/A</v>
      </c>
      <c r="N43" s="2" t="e">
        <f t="shared" si="3"/>
        <v>#N/A</v>
      </c>
      <c r="O43" s="1" t="e">
        <f t="shared" si="4"/>
        <v>#N/A</v>
      </c>
      <c r="P43" s="2" t="e">
        <f t="shared" si="5"/>
        <v>#N/A</v>
      </c>
      <c r="R43" s="76">
        <v>1.6</v>
      </c>
      <c r="S43" s="77">
        <v>52</v>
      </c>
      <c r="X43" s="1" t="s">
        <v>156</v>
      </c>
      <c r="Z43" s="1" t="s">
        <v>43</v>
      </c>
      <c r="AB43" s="2">
        <v>15</v>
      </c>
      <c r="AD43" s="45"/>
      <c r="AE43" s="1"/>
      <c r="AF43" s="1"/>
      <c r="AG43" s="1"/>
      <c r="AH43" s="1"/>
      <c r="AI43" s="86"/>
      <c r="AJ43" s="86"/>
      <c r="AK43" s="1"/>
      <c r="AL43" s="86"/>
      <c r="AM43" s="41" t="s">
        <v>250</v>
      </c>
      <c r="AN43" s="81">
        <v>1.0900000000000001</v>
      </c>
      <c r="AO43" s="104"/>
      <c r="AP43" s="104"/>
      <c r="AQ43" s="12" t="s">
        <v>256</v>
      </c>
      <c r="AR43" s="83">
        <v>1.1599999999999999</v>
      </c>
      <c r="AS43" s="12" t="s">
        <v>257</v>
      </c>
      <c r="AT43" s="81">
        <v>1</v>
      </c>
      <c r="AU43" s="19" t="s">
        <v>285</v>
      </c>
      <c r="AV43" s="82">
        <v>0.61</v>
      </c>
      <c r="AW43" s="19" t="s">
        <v>258</v>
      </c>
      <c r="AX43" s="81">
        <v>1.27</v>
      </c>
      <c r="AY43" s="12" t="s">
        <v>259</v>
      </c>
      <c r="AZ43" s="81">
        <v>0.66</v>
      </c>
      <c r="BA43" s="81"/>
      <c r="BB43" s="81"/>
      <c r="BC43" s="12" t="s">
        <v>275</v>
      </c>
      <c r="BD43" s="81">
        <v>1.1599999999999999</v>
      </c>
      <c r="BE43" s="2"/>
    </row>
    <row r="44" spans="2:57" ht="20.100000000000001" hidden="1" customHeight="1" outlineLevel="1" x14ac:dyDescent="0.25">
      <c r="B44" s="1" t="s">
        <v>156</v>
      </c>
      <c r="C44" s="1" t="s">
        <v>156</v>
      </c>
      <c r="G44" s="1" t="s">
        <v>158</v>
      </c>
      <c r="H44" s="36">
        <v>44264</v>
      </c>
      <c r="I44" s="32"/>
      <c r="M44" s="1" t="e">
        <f t="shared" si="2"/>
        <v>#N/A</v>
      </c>
      <c r="N44" s="2" t="e">
        <f t="shared" si="3"/>
        <v>#N/A</v>
      </c>
      <c r="O44" s="1" t="e">
        <f t="shared" si="4"/>
        <v>#N/A</v>
      </c>
      <c r="P44" s="86" t="e">
        <f t="shared" si="5"/>
        <v>#N/A</v>
      </c>
      <c r="R44" s="76">
        <v>1.7</v>
      </c>
      <c r="S44" s="77">
        <v>54</v>
      </c>
      <c r="X44" s="1" t="s">
        <v>156</v>
      </c>
      <c r="Z44" s="1" t="s">
        <v>43</v>
      </c>
      <c r="AB44" s="2">
        <v>16</v>
      </c>
      <c r="AD44" s="45"/>
      <c r="AE44" s="1"/>
      <c r="AF44" s="1"/>
      <c r="AG44" s="1"/>
      <c r="AH44" s="1"/>
      <c r="AI44" s="86"/>
      <c r="AJ44" s="86"/>
      <c r="AK44" s="86"/>
      <c r="AL44" s="86"/>
      <c r="AM44" s="13" t="s">
        <v>255</v>
      </c>
      <c r="AN44" s="81">
        <v>1</v>
      </c>
      <c r="AO44" s="104"/>
      <c r="AP44" s="104"/>
      <c r="AQ44" s="12" t="s">
        <v>261</v>
      </c>
      <c r="AR44" s="83">
        <v>0.8</v>
      </c>
      <c r="AS44" s="13" t="s">
        <v>262</v>
      </c>
      <c r="AT44" s="81">
        <v>1</v>
      </c>
      <c r="AU44" s="19" t="s">
        <v>263</v>
      </c>
      <c r="AV44" s="82">
        <v>0.51</v>
      </c>
      <c r="AW44" s="19" t="s">
        <v>264</v>
      </c>
      <c r="AX44" s="81">
        <v>1</v>
      </c>
      <c r="AY44" s="19" t="s">
        <v>160</v>
      </c>
      <c r="AZ44" s="81">
        <v>0.62</v>
      </c>
      <c r="BA44" s="81"/>
      <c r="BB44" s="81"/>
      <c r="BC44" s="12" t="s">
        <v>277</v>
      </c>
      <c r="BD44" s="81">
        <v>0.69</v>
      </c>
      <c r="BE44" s="2"/>
    </row>
    <row r="45" spans="2:57" ht="20.100000000000001" hidden="1" customHeight="1" outlineLevel="1" x14ac:dyDescent="0.25">
      <c r="B45" s="1" t="s">
        <v>161</v>
      </c>
      <c r="C45" s="1" t="s">
        <v>161</v>
      </c>
      <c r="G45" s="1" t="s">
        <v>162</v>
      </c>
      <c r="H45" s="36">
        <v>44271</v>
      </c>
      <c r="I45" s="32"/>
      <c r="M45" s="1" t="e">
        <f t="shared" si="2"/>
        <v>#N/A</v>
      </c>
      <c r="N45" s="2" t="e">
        <f t="shared" si="3"/>
        <v>#N/A</v>
      </c>
      <c r="O45" s="1" t="e">
        <f t="shared" si="4"/>
        <v>#N/A</v>
      </c>
      <c r="P45" s="2" t="e">
        <f t="shared" si="5"/>
        <v>#N/A</v>
      </c>
      <c r="R45" s="76">
        <v>1.8</v>
      </c>
      <c r="S45" s="77">
        <v>56</v>
      </c>
      <c r="X45" s="1" t="s">
        <v>161</v>
      </c>
      <c r="Z45" s="1" t="s">
        <v>43</v>
      </c>
      <c r="AB45" s="2">
        <v>17</v>
      </c>
      <c r="AD45" s="45"/>
      <c r="AE45" s="1"/>
      <c r="AF45" s="1"/>
      <c r="AG45" s="1"/>
      <c r="AH45" s="1"/>
      <c r="AI45" s="86"/>
      <c r="AJ45" s="86"/>
      <c r="AK45" s="86"/>
      <c r="AL45" s="86"/>
      <c r="AM45" s="13" t="s">
        <v>260</v>
      </c>
      <c r="AN45" s="81">
        <v>0.74</v>
      </c>
      <c r="AO45" s="104"/>
      <c r="AP45" s="104"/>
      <c r="AQ45" s="81" t="s">
        <v>266</v>
      </c>
      <c r="AR45" s="83">
        <v>0.65</v>
      </c>
      <c r="AS45" s="12" t="s">
        <v>267</v>
      </c>
      <c r="AT45" s="81">
        <v>0.83</v>
      </c>
      <c r="AU45" s="19" t="s">
        <v>268</v>
      </c>
      <c r="AV45" s="82">
        <v>0.47</v>
      </c>
      <c r="AW45" s="19" t="s">
        <v>269</v>
      </c>
      <c r="AX45" s="81">
        <v>1</v>
      </c>
      <c r="AY45" s="19" t="s">
        <v>270</v>
      </c>
      <c r="AZ45" s="81">
        <v>1.22</v>
      </c>
      <c r="BA45" s="81"/>
      <c r="BB45" s="81"/>
      <c r="BC45" s="12" t="s">
        <v>278</v>
      </c>
      <c r="BD45" s="81">
        <v>0.5</v>
      </c>
    </row>
    <row r="46" spans="2:57" ht="20.100000000000001" hidden="1" customHeight="1" outlineLevel="1" x14ac:dyDescent="0.25">
      <c r="B46" s="1" t="s">
        <v>165</v>
      </c>
      <c r="C46" s="1" t="s">
        <v>165</v>
      </c>
      <c r="G46" s="1" t="s">
        <v>164</v>
      </c>
      <c r="H46" s="36">
        <v>44278</v>
      </c>
      <c r="I46" s="32"/>
      <c r="M46" s="1" t="e">
        <f t="shared" si="2"/>
        <v>#N/A</v>
      </c>
      <c r="N46" s="2" t="e">
        <f t="shared" si="3"/>
        <v>#N/A</v>
      </c>
      <c r="O46" s="1" t="e">
        <f t="shared" si="4"/>
        <v>#N/A</v>
      </c>
      <c r="P46" s="2" t="e">
        <f t="shared" si="5"/>
        <v>#N/A</v>
      </c>
      <c r="R46" s="76">
        <v>1.9</v>
      </c>
      <c r="S46" s="77">
        <v>58</v>
      </c>
      <c r="X46" s="1" t="s">
        <v>165</v>
      </c>
      <c r="Z46" s="1" t="s">
        <v>43</v>
      </c>
      <c r="AB46" s="2">
        <v>18</v>
      </c>
      <c r="AD46" s="45"/>
      <c r="AE46" s="1"/>
      <c r="AF46" s="1"/>
      <c r="AG46" s="1"/>
      <c r="AH46" s="1"/>
      <c r="AI46" s="86"/>
      <c r="AJ46" s="86"/>
      <c r="AK46" s="86"/>
      <c r="AL46" s="86"/>
      <c r="AM46" s="41" t="s">
        <v>296</v>
      </c>
      <c r="AN46" s="81">
        <v>0.65</v>
      </c>
      <c r="AS46" s="12" t="s">
        <v>272</v>
      </c>
      <c r="AT46" s="81">
        <v>0.44</v>
      </c>
      <c r="AU46" s="19"/>
      <c r="AV46" s="82"/>
      <c r="AW46" s="19" t="s">
        <v>273</v>
      </c>
      <c r="AX46" s="81">
        <v>0.84</v>
      </c>
      <c r="AY46" s="19" t="s">
        <v>290</v>
      </c>
      <c r="AZ46" s="81">
        <v>0.83</v>
      </c>
      <c r="BA46" s="81"/>
      <c r="BB46" s="81"/>
      <c r="BD46" s="1"/>
    </row>
    <row r="47" spans="2:57" ht="20.100000000000001" hidden="1" customHeight="1" outlineLevel="1" x14ac:dyDescent="0.25">
      <c r="B47" s="1" t="s">
        <v>163</v>
      </c>
      <c r="C47" s="1" t="s">
        <v>163</v>
      </c>
      <c r="G47" s="1" t="s">
        <v>167</v>
      </c>
      <c r="H47" s="33"/>
      <c r="M47" s="1" t="e">
        <f t="shared" si="2"/>
        <v>#N/A</v>
      </c>
      <c r="N47" s="2" t="e">
        <f t="shared" si="3"/>
        <v>#N/A</v>
      </c>
      <c r="O47" s="1" t="e">
        <f t="shared" si="4"/>
        <v>#N/A</v>
      </c>
      <c r="P47" s="2" t="e">
        <f t="shared" si="5"/>
        <v>#N/A</v>
      </c>
      <c r="R47" s="76">
        <v>2</v>
      </c>
      <c r="S47" s="77">
        <v>60</v>
      </c>
      <c r="X47" s="1" t="s">
        <v>163</v>
      </c>
      <c r="Z47" s="1" t="s">
        <v>44</v>
      </c>
      <c r="AB47" s="2">
        <v>19</v>
      </c>
      <c r="AD47" s="45"/>
      <c r="AE47" s="1"/>
      <c r="AF47" s="1"/>
      <c r="AG47" s="1"/>
      <c r="AH47" s="1"/>
      <c r="AI47" s="86"/>
      <c r="AJ47" s="86"/>
      <c r="AK47" s="86"/>
      <c r="AL47" s="86"/>
      <c r="AS47" s="12" t="s">
        <v>276</v>
      </c>
      <c r="AT47" s="81">
        <v>3</v>
      </c>
      <c r="AX47" s="86"/>
      <c r="AY47" s="19" t="s">
        <v>274</v>
      </c>
      <c r="AZ47" s="81">
        <v>0.82</v>
      </c>
      <c r="BA47" s="81"/>
      <c r="BB47" s="81"/>
      <c r="BD47" s="1"/>
    </row>
    <row r="48" spans="2:57" ht="20.100000000000001" hidden="1" customHeight="1" outlineLevel="1" x14ac:dyDescent="0.25">
      <c r="B48" s="1" t="s">
        <v>166</v>
      </c>
      <c r="C48" s="1" t="s">
        <v>166</v>
      </c>
      <c r="G48" s="1" t="s">
        <v>169</v>
      </c>
      <c r="H48" s="33"/>
      <c r="M48" s="1" t="e">
        <f t="shared" si="2"/>
        <v>#N/A</v>
      </c>
      <c r="N48" s="2" t="e">
        <f t="shared" si="3"/>
        <v>#N/A</v>
      </c>
      <c r="O48" s="1" t="e">
        <f t="shared" si="4"/>
        <v>#N/A</v>
      </c>
      <c r="P48" s="2" t="e">
        <f t="shared" si="5"/>
        <v>#N/A</v>
      </c>
      <c r="R48" s="76">
        <v>2.1</v>
      </c>
      <c r="S48" s="77">
        <v>62</v>
      </c>
      <c r="X48" s="1" t="s">
        <v>166</v>
      </c>
      <c r="Z48" s="1" t="s">
        <v>44</v>
      </c>
      <c r="AB48" s="2">
        <v>20</v>
      </c>
      <c r="AD48" s="45"/>
      <c r="AE48" s="1"/>
      <c r="AF48" s="1"/>
      <c r="AG48" s="1"/>
      <c r="AH48" s="1"/>
      <c r="AI48" s="86"/>
      <c r="AJ48" s="86"/>
      <c r="AK48" s="86"/>
      <c r="AL48" s="86"/>
      <c r="AS48" s="12" t="s">
        <v>289</v>
      </c>
      <c r="AT48" s="81">
        <v>0.5</v>
      </c>
      <c r="AX48" s="86"/>
      <c r="AY48" s="86"/>
      <c r="AZ48" s="86"/>
      <c r="BA48" s="86"/>
      <c r="BB48" s="86"/>
      <c r="BD48" s="1"/>
    </row>
    <row r="49" spans="2:57" ht="20.100000000000001" hidden="1" customHeight="1" outlineLevel="1" x14ac:dyDescent="0.25">
      <c r="B49" s="1" t="s">
        <v>168</v>
      </c>
      <c r="C49" s="1" t="s">
        <v>168</v>
      </c>
      <c r="G49" s="1" t="s">
        <v>171</v>
      </c>
      <c r="H49" s="33"/>
      <c r="M49" s="1" t="e">
        <f t="shared" si="2"/>
        <v>#N/A</v>
      </c>
      <c r="N49" s="2" t="e">
        <f t="shared" si="3"/>
        <v>#N/A</v>
      </c>
      <c r="O49" s="1" t="e">
        <f t="shared" si="4"/>
        <v>#N/A</v>
      </c>
      <c r="P49" s="2" t="e">
        <f t="shared" si="5"/>
        <v>#N/A</v>
      </c>
      <c r="R49" s="76">
        <v>2.2000000000000002</v>
      </c>
      <c r="S49" s="77">
        <v>64</v>
      </c>
      <c r="X49" s="1" t="s">
        <v>168</v>
      </c>
      <c r="Z49" s="1" t="s">
        <v>44</v>
      </c>
      <c r="AB49" s="2">
        <v>21</v>
      </c>
      <c r="AD49" s="45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X49" s="86"/>
      <c r="AY49" s="86"/>
      <c r="AZ49" s="86"/>
      <c r="BA49" s="86"/>
      <c r="BB49" s="86"/>
      <c r="BE49" s="2"/>
    </row>
    <row r="50" spans="2:57" ht="20.100000000000001" hidden="1" customHeight="1" outlineLevel="1" x14ac:dyDescent="0.25">
      <c r="B50" s="1" t="s">
        <v>170</v>
      </c>
      <c r="C50" s="1" t="s">
        <v>170</v>
      </c>
      <c r="G50" s="1" t="s">
        <v>173</v>
      </c>
      <c r="H50" s="33"/>
      <c r="M50" s="1" t="e">
        <f t="shared" si="2"/>
        <v>#N/A</v>
      </c>
      <c r="N50" s="2" t="e">
        <f t="shared" si="3"/>
        <v>#N/A</v>
      </c>
      <c r="O50" s="1" t="e">
        <f t="shared" si="4"/>
        <v>#N/A</v>
      </c>
      <c r="P50" s="2" t="e">
        <f t="shared" si="5"/>
        <v>#N/A</v>
      </c>
      <c r="R50" s="76">
        <v>2.2999999999999998</v>
      </c>
      <c r="S50" s="77">
        <v>66</v>
      </c>
      <c r="X50" s="1" t="s">
        <v>170</v>
      </c>
      <c r="Z50" s="1" t="s">
        <v>45</v>
      </c>
      <c r="AB50" s="2">
        <v>22</v>
      </c>
      <c r="AD50" s="45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X50" s="86"/>
      <c r="AY50" s="86"/>
      <c r="AZ50" s="86"/>
      <c r="BA50" s="86"/>
      <c r="BB50" s="86"/>
      <c r="BE50" s="2"/>
    </row>
    <row r="51" spans="2:57" ht="20.100000000000001" hidden="1" customHeight="1" outlineLevel="1" x14ac:dyDescent="0.25">
      <c r="B51" s="1" t="s">
        <v>172</v>
      </c>
      <c r="C51" s="1" t="s">
        <v>172</v>
      </c>
      <c r="M51" s="1" t="e">
        <f t="shared" si="2"/>
        <v>#N/A</v>
      </c>
      <c r="N51" s="2" t="e">
        <f t="shared" si="3"/>
        <v>#N/A</v>
      </c>
      <c r="O51" s="1" t="e">
        <f t="shared" si="4"/>
        <v>#N/A</v>
      </c>
      <c r="P51" s="2" t="e">
        <f t="shared" si="5"/>
        <v>#N/A</v>
      </c>
      <c r="R51" s="76">
        <v>2.4</v>
      </c>
      <c r="S51" s="77">
        <v>68</v>
      </c>
      <c r="X51" s="1" t="s">
        <v>172</v>
      </c>
      <c r="Z51" s="1" t="s">
        <v>45</v>
      </c>
      <c r="AB51" s="2">
        <v>23</v>
      </c>
      <c r="AD51" s="45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X51" s="86"/>
      <c r="AY51" s="86"/>
      <c r="AZ51" s="86"/>
      <c r="BA51" s="86"/>
      <c r="BB51" s="86"/>
      <c r="BE51" s="2"/>
    </row>
    <row r="52" spans="2:57" ht="20.100000000000001" hidden="1" customHeight="1" outlineLevel="1" x14ac:dyDescent="0.25">
      <c r="B52" s="1" t="s">
        <v>174</v>
      </c>
      <c r="C52" s="1" t="s">
        <v>174</v>
      </c>
      <c r="M52" s="1" t="e">
        <f t="shared" si="2"/>
        <v>#N/A</v>
      </c>
      <c r="N52" s="2" t="e">
        <f t="shared" si="3"/>
        <v>#N/A</v>
      </c>
      <c r="O52" s="1" t="e">
        <f t="shared" si="4"/>
        <v>#N/A</v>
      </c>
      <c r="P52" s="2" t="e">
        <f t="shared" si="5"/>
        <v>#N/A</v>
      </c>
      <c r="R52" s="76">
        <v>2.5</v>
      </c>
      <c r="S52" s="77">
        <v>70</v>
      </c>
      <c r="X52" s="1" t="s">
        <v>174</v>
      </c>
      <c r="Z52" s="1" t="s">
        <v>45</v>
      </c>
      <c r="AB52" s="2">
        <v>24</v>
      </c>
      <c r="AD52" s="45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X52" s="86"/>
      <c r="AY52" s="86"/>
      <c r="AZ52" s="86"/>
      <c r="BA52" s="86"/>
      <c r="BB52" s="86"/>
      <c r="BE52" s="2"/>
    </row>
    <row r="53" spans="2:57" ht="20.100000000000001" hidden="1" customHeight="1" outlineLevel="1" x14ac:dyDescent="0.25">
      <c r="B53" s="1" t="s">
        <v>175</v>
      </c>
      <c r="C53" s="1" t="s">
        <v>175</v>
      </c>
      <c r="N53" s="2"/>
      <c r="P53" s="2"/>
      <c r="R53" s="76">
        <v>2.6</v>
      </c>
      <c r="S53" s="77">
        <v>72</v>
      </c>
      <c r="X53" s="1" t="s">
        <v>175</v>
      </c>
      <c r="Z53" s="1" t="s">
        <v>49</v>
      </c>
      <c r="AB53" s="2">
        <v>25</v>
      </c>
      <c r="AD53" s="45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X53" s="86"/>
      <c r="AY53" s="86"/>
      <c r="AZ53" s="86"/>
      <c r="BA53" s="86"/>
      <c r="BB53" s="86"/>
      <c r="BE53" s="2"/>
    </row>
    <row r="54" spans="2:57" ht="20.100000000000001" hidden="1" customHeight="1" outlineLevel="1" x14ac:dyDescent="0.25">
      <c r="B54" s="1" t="s">
        <v>176</v>
      </c>
      <c r="C54" s="1" t="s">
        <v>176</v>
      </c>
      <c r="I54" s="42"/>
      <c r="N54" s="2"/>
      <c r="P54" s="2"/>
      <c r="R54" s="76">
        <v>2.7</v>
      </c>
      <c r="S54" s="77">
        <v>74</v>
      </c>
      <c r="X54" s="1" t="s">
        <v>176</v>
      </c>
      <c r="Z54" s="1" t="s">
        <v>49</v>
      </c>
      <c r="AB54" s="2">
        <v>26</v>
      </c>
      <c r="AD54" s="45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X54" s="86"/>
      <c r="AY54" s="86"/>
      <c r="AZ54" s="86"/>
      <c r="BA54" s="86"/>
      <c r="BB54" s="86"/>
      <c r="BE54" s="2"/>
    </row>
    <row r="55" spans="2:57" ht="20.100000000000001" hidden="1" customHeight="1" outlineLevel="1" x14ac:dyDescent="0.25">
      <c r="B55" s="1" t="s">
        <v>177</v>
      </c>
      <c r="C55" s="1" t="s">
        <v>177</v>
      </c>
      <c r="N55" s="2"/>
      <c r="P55" s="2"/>
      <c r="R55" s="76">
        <v>2.8</v>
      </c>
      <c r="S55" s="77">
        <v>76</v>
      </c>
      <c r="X55" s="1" t="s">
        <v>177</v>
      </c>
      <c r="Z55" s="1" t="s">
        <v>49</v>
      </c>
      <c r="AB55" s="2">
        <v>27</v>
      </c>
      <c r="AD55" s="45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X55" s="86"/>
      <c r="AY55" s="86"/>
      <c r="AZ55" s="86"/>
      <c r="BA55" s="86"/>
      <c r="BB55" s="86"/>
      <c r="BE55" s="2"/>
    </row>
    <row r="56" spans="2:57" ht="20.100000000000001" hidden="1" customHeight="1" outlineLevel="1" x14ac:dyDescent="0.25">
      <c r="B56" s="1" t="s">
        <v>178</v>
      </c>
      <c r="C56" s="1" t="s">
        <v>178</v>
      </c>
      <c r="N56" s="2"/>
      <c r="P56" s="2"/>
      <c r="R56" s="76">
        <v>2.9</v>
      </c>
      <c r="S56" s="77">
        <v>78</v>
      </c>
      <c r="X56" s="1" t="s">
        <v>178</v>
      </c>
      <c r="Z56" s="1" t="s">
        <v>49</v>
      </c>
      <c r="AB56" s="2">
        <v>28</v>
      </c>
      <c r="AD56" s="45"/>
      <c r="AE56" s="20"/>
      <c r="BE56" s="3"/>
    </row>
    <row r="57" spans="2:57" ht="20.100000000000001" hidden="1" customHeight="1" outlineLevel="1" x14ac:dyDescent="0.25">
      <c r="B57" s="1" t="s">
        <v>179</v>
      </c>
      <c r="C57" s="1" t="s">
        <v>179</v>
      </c>
      <c r="N57" s="2"/>
      <c r="P57" s="2"/>
      <c r="R57" s="76">
        <v>3</v>
      </c>
      <c r="S57" s="77">
        <v>80</v>
      </c>
      <c r="X57" s="1" t="s">
        <v>179</v>
      </c>
      <c r="Z57" s="1" t="s">
        <v>51</v>
      </c>
      <c r="AB57" s="2">
        <v>29</v>
      </c>
      <c r="AD57" s="45"/>
      <c r="AE57" s="20"/>
      <c r="BE57" s="3"/>
    </row>
    <row r="58" spans="2:57" ht="20.100000000000001" hidden="1" customHeight="1" outlineLevel="1" x14ac:dyDescent="0.25">
      <c r="B58" s="1" t="s">
        <v>180</v>
      </c>
      <c r="C58" s="1" t="s">
        <v>180</v>
      </c>
      <c r="P58" s="2"/>
      <c r="R58" s="76">
        <v>3.1</v>
      </c>
      <c r="S58" s="77">
        <v>82</v>
      </c>
      <c r="X58" s="1" t="s">
        <v>180</v>
      </c>
      <c r="Z58" s="1" t="s">
        <v>48</v>
      </c>
      <c r="AB58" s="2">
        <v>30</v>
      </c>
      <c r="AD58" s="45"/>
      <c r="AE58" s="20"/>
      <c r="BE58" s="3"/>
    </row>
    <row r="59" spans="2:57" ht="20.100000000000001" hidden="1" customHeight="1" outlineLevel="1" x14ac:dyDescent="0.25">
      <c r="B59" s="1" t="s">
        <v>181</v>
      </c>
      <c r="C59" s="1" t="s">
        <v>181</v>
      </c>
      <c r="P59" s="2"/>
      <c r="R59" s="76">
        <v>3.2</v>
      </c>
      <c r="S59" s="77">
        <v>84</v>
      </c>
      <c r="X59" s="1" t="s">
        <v>181</v>
      </c>
      <c r="Z59" s="1" t="s">
        <v>48</v>
      </c>
      <c r="AB59" s="2">
        <v>31</v>
      </c>
      <c r="AD59" s="45"/>
      <c r="AE59" s="20"/>
      <c r="BE59" s="3"/>
    </row>
    <row r="60" spans="2:57" ht="20.100000000000001" hidden="1" customHeight="1" outlineLevel="1" x14ac:dyDescent="0.25">
      <c r="B60" s="1" t="s">
        <v>182</v>
      </c>
      <c r="C60" s="1" t="s">
        <v>182</v>
      </c>
      <c r="R60" s="76">
        <v>3.3</v>
      </c>
      <c r="S60" s="77">
        <v>86</v>
      </c>
      <c r="X60" s="1" t="s">
        <v>182</v>
      </c>
      <c r="Z60" s="1" t="s">
        <v>48</v>
      </c>
      <c r="AB60" s="2">
        <v>32</v>
      </c>
      <c r="AD60" s="45"/>
      <c r="AE60" s="20"/>
      <c r="BE60" s="3"/>
    </row>
    <row r="61" spans="2:57" ht="20.100000000000001" hidden="1" customHeight="1" outlineLevel="1" x14ac:dyDescent="0.25">
      <c r="B61" s="1" t="s">
        <v>183</v>
      </c>
      <c r="C61" s="1" t="s">
        <v>183</v>
      </c>
      <c r="R61" s="76">
        <v>3.4</v>
      </c>
      <c r="S61" s="77">
        <v>88</v>
      </c>
      <c r="X61" s="1" t="s">
        <v>183</v>
      </c>
      <c r="Z61" s="1" t="s">
        <v>48</v>
      </c>
      <c r="AB61" s="2">
        <v>33</v>
      </c>
      <c r="AD61" s="45"/>
      <c r="AE61" s="20"/>
      <c r="BE61" s="3"/>
    </row>
    <row r="62" spans="2:57" ht="20.100000000000001" hidden="1" customHeight="1" outlineLevel="1" x14ac:dyDescent="0.25">
      <c r="R62" s="76">
        <v>3.5</v>
      </c>
      <c r="S62" s="77">
        <v>90</v>
      </c>
      <c r="AB62" s="2">
        <v>34</v>
      </c>
      <c r="AD62" s="45"/>
      <c r="AE62" s="20"/>
      <c r="BE62" s="3"/>
    </row>
    <row r="63" spans="2:57" ht="20.100000000000001" hidden="1" customHeight="1" outlineLevel="1" x14ac:dyDescent="0.25">
      <c r="R63" s="76">
        <v>3.6</v>
      </c>
      <c r="S63" s="77">
        <v>92</v>
      </c>
      <c r="AB63" s="2">
        <v>35</v>
      </c>
      <c r="AD63" s="45"/>
      <c r="AE63" s="20"/>
      <c r="BE63" s="3"/>
    </row>
    <row r="64" spans="2:57" ht="20.100000000000001" hidden="1" customHeight="1" outlineLevel="1" x14ac:dyDescent="0.25">
      <c r="R64" s="76">
        <v>3.7</v>
      </c>
      <c r="S64" s="77">
        <v>94</v>
      </c>
      <c r="AB64" s="2">
        <v>36</v>
      </c>
      <c r="AD64" s="45"/>
      <c r="AE64" s="20"/>
      <c r="BE64" s="3"/>
    </row>
    <row r="65" spans="18:60" ht="20.100000000000001" hidden="1" customHeight="1" outlineLevel="1" x14ac:dyDescent="0.25">
      <c r="R65" s="76">
        <v>3.8</v>
      </c>
      <c r="S65" s="77">
        <v>96</v>
      </c>
      <c r="AB65" s="2">
        <v>37</v>
      </c>
      <c r="AD65" s="45"/>
      <c r="AE65" s="20"/>
      <c r="BE65" s="3"/>
    </row>
    <row r="66" spans="18:60" ht="20.100000000000001" hidden="1" customHeight="1" outlineLevel="1" x14ac:dyDescent="0.25">
      <c r="R66" s="76">
        <v>3.9</v>
      </c>
      <c r="S66" s="77">
        <v>98</v>
      </c>
      <c r="AB66" s="2">
        <v>38</v>
      </c>
      <c r="AD66" s="45"/>
      <c r="AE66" s="20"/>
      <c r="BE66" s="3"/>
    </row>
    <row r="67" spans="18:60" ht="20.100000000000001" hidden="1" customHeight="1" outlineLevel="1" x14ac:dyDescent="0.25">
      <c r="R67" s="76">
        <v>4</v>
      </c>
      <c r="S67" s="77">
        <v>100</v>
      </c>
      <c r="AB67" s="2">
        <v>39</v>
      </c>
      <c r="AD67" s="45"/>
      <c r="AE67" s="20"/>
      <c r="BE67" s="3"/>
    </row>
    <row r="68" spans="18:60" ht="20.100000000000001" hidden="1" customHeight="1" outlineLevel="1" thickBot="1" x14ac:dyDescent="0.3">
      <c r="R68" s="76">
        <v>4.0999999999999996</v>
      </c>
      <c r="S68" s="77">
        <v>102</v>
      </c>
      <c r="AB68" s="2">
        <v>40</v>
      </c>
      <c r="AD68" s="45"/>
      <c r="AE68" s="21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3"/>
    </row>
    <row r="69" spans="18:60" ht="20.100000000000001" hidden="1" customHeight="1" outlineLevel="1" x14ac:dyDescent="0.25">
      <c r="R69" s="76">
        <v>4.2</v>
      </c>
      <c r="S69" s="77">
        <v>104</v>
      </c>
    </row>
    <row r="70" spans="18:60" ht="20.100000000000001" hidden="1" customHeight="1" outlineLevel="1" x14ac:dyDescent="0.25">
      <c r="R70" s="76">
        <v>4.3</v>
      </c>
      <c r="S70" s="77">
        <v>106</v>
      </c>
    </row>
    <row r="71" spans="18:60" ht="20.100000000000001" hidden="1" customHeight="1" outlineLevel="1" x14ac:dyDescent="0.25">
      <c r="R71" s="76">
        <v>4.4000000000000004</v>
      </c>
      <c r="S71" s="77">
        <v>108</v>
      </c>
    </row>
    <row r="72" spans="18:60" ht="15.75" hidden="1" outlineLevel="1" x14ac:dyDescent="0.25">
      <c r="R72" s="76">
        <v>4.5</v>
      </c>
      <c r="S72" s="77">
        <v>110</v>
      </c>
    </row>
    <row r="73" spans="18:60" ht="15.75" hidden="1" outlineLevel="1" x14ac:dyDescent="0.25">
      <c r="R73" s="76">
        <v>4.5999999999999996</v>
      </c>
      <c r="S73" s="77">
        <v>112</v>
      </c>
    </row>
    <row r="74" spans="18:60" ht="15.75" hidden="1" outlineLevel="1" x14ac:dyDescent="0.25">
      <c r="R74" s="76">
        <v>4.7</v>
      </c>
      <c r="S74" s="77">
        <v>114</v>
      </c>
    </row>
    <row r="75" spans="18:60" ht="15.75" hidden="1" outlineLevel="1" x14ac:dyDescent="0.25">
      <c r="R75" s="76">
        <v>4.8</v>
      </c>
      <c r="S75" s="77">
        <v>116</v>
      </c>
    </row>
    <row r="76" spans="18:60" ht="15.75" hidden="1" outlineLevel="1" x14ac:dyDescent="0.25">
      <c r="R76" s="76">
        <v>4.9000000000000004</v>
      </c>
      <c r="S76" s="77">
        <v>118</v>
      </c>
    </row>
    <row r="77" spans="18:60" ht="15.75" collapsed="1" x14ac:dyDescent="0.25">
      <c r="R77" s="76">
        <v>5</v>
      </c>
      <c r="S77" s="77">
        <v>120</v>
      </c>
      <c r="BH77" s="1" t="s">
        <v>5</v>
      </c>
    </row>
    <row r="78" spans="18:60" ht="15.75" x14ac:dyDescent="0.25">
      <c r="R78" s="76">
        <v>5.0999999999999996</v>
      </c>
      <c r="S78" s="77">
        <v>122</v>
      </c>
    </row>
    <row r="79" spans="18:60" ht="15.75" x14ac:dyDescent="0.25">
      <c r="R79" s="76">
        <v>5.2</v>
      </c>
      <c r="S79" s="77">
        <v>124</v>
      </c>
    </row>
    <row r="80" spans="18:60" ht="15.75" x14ac:dyDescent="0.25">
      <c r="R80" s="76">
        <v>5.3</v>
      </c>
      <c r="S80" s="77">
        <v>126</v>
      </c>
    </row>
    <row r="81" spans="18:19" ht="15.75" x14ac:dyDescent="0.25">
      <c r="R81" s="76">
        <v>5.4</v>
      </c>
      <c r="S81" s="77">
        <v>128</v>
      </c>
    </row>
    <row r="82" spans="18:19" ht="15.75" x14ac:dyDescent="0.25">
      <c r="R82" s="76">
        <v>5.5</v>
      </c>
      <c r="S82" s="77">
        <v>130</v>
      </c>
    </row>
    <row r="83" spans="18:19" ht="15.75" x14ac:dyDescent="0.25">
      <c r="R83" s="76">
        <v>5.6</v>
      </c>
      <c r="S83" s="77">
        <v>132</v>
      </c>
    </row>
    <row r="84" spans="18:19" ht="15.75" x14ac:dyDescent="0.25">
      <c r="R84" s="76">
        <v>5.7</v>
      </c>
      <c r="S84" s="77">
        <v>134</v>
      </c>
    </row>
    <row r="85" spans="18:19" ht="15.75" x14ac:dyDescent="0.25">
      <c r="R85" s="76">
        <v>5.8</v>
      </c>
      <c r="S85" s="77">
        <v>136</v>
      </c>
    </row>
    <row r="86" spans="18:19" ht="15.75" x14ac:dyDescent="0.25">
      <c r="R86" s="76">
        <v>5.9</v>
      </c>
      <c r="S86" s="77">
        <v>138</v>
      </c>
    </row>
    <row r="87" spans="18:19" ht="15.75" x14ac:dyDescent="0.25">
      <c r="R87" s="76">
        <v>6</v>
      </c>
      <c r="S87" s="77">
        <v>140</v>
      </c>
    </row>
    <row r="88" spans="18:19" ht="15.75" x14ac:dyDescent="0.25">
      <c r="R88" s="76">
        <v>6.1</v>
      </c>
      <c r="S88" s="77">
        <v>142</v>
      </c>
    </row>
    <row r="89" spans="18:19" ht="15.75" x14ac:dyDescent="0.25">
      <c r="R89" s="76">
        <v>6.2</v>
      </c>
      <c r="S89" s="77">
        <v>144</v>
      </c>
    </row>
    <row r="90" spans="18:19" ht="15.75" x14ac:dyDescent="0.25">
      <c r="R90" s="76">
        <v>6.3</v>
      </c>
      <c r="S90" s="77">
        <v>146</v>
      </c>
    </row>
    <row r="91" spans="18:19" ht="15.75" x14ac:dyDescent="0.25">
      <c r="R91" s="76">
        <v>6.4</v>
      </c>
      <c r="S91" s="77">
        <v>148</v>
      </c>
    </row>
    <row r="92" spans="18:19" ht="15.75" x14ac:dyDescent="0.25">
      <c r="R92" s="76">
        <v>6.5</v>
      </c>
      <c r="S92" s="77">
        <v>150</v>
      </c>
    </row>
    <row r="93" spans="18:19" ht="15.75" x14ac:dyDescent="0.25">
      <c r="R93" s="76">
        <v>6.6</v>
      </c>
      <c r="S93" s="77">
        <v>152</v>
      </c>
    </row>
    <row r="94" spans="18:19" ht="15.75" x14ac:dyDescent="0.25">
      <c r="R94" s="76">
        <v>6.7</v>
      </c>
      <c r="S94" s="77">
        <v>154</v>
      </c>
    </row>
    <row r="95" spans="18:19" ht="15.75" x14ac:dyDescent="0.25">
      <c r="R95" s="76">
        <v>6.8</v>
      </c>
      <c r="S95" s="77">
        <v>156</v>
      </c>
    </row>
    <row r="96" spans="18:19" ht="15.75" x14ac:dyDescent="0.25">
      <c r="R96" s="76">
        <v>6.9</v>
      </c>
      <c r="S96" s="77">
        <v>158</v>
      </c>
    </row>
    <row r="97" spans="18:19" ht="15.75" x14ac:dyDescent="0.25">
      <c r="R97" s="76">
        <v>7</v>
      </c>
      <c r="S97" s="77">
        <v>160</v>
      </c>
    </row>
    <row r="98" spans="18:19" ht="15.75" x14ac:dyDescent="0.25">
      <c r="R98" s="76">
        <v>7.1</v>
      </c>
      <c r="S98" s="77">
        <v>162</v>
      </c>
    </row>
    <row r="99" spans="18:19" ht="15.75" x14ac:dyDescent="0.25">
      <c r="R99" s="76">
        <v>7.2</v>
      </c>
      <c r="S99" s="77">
        <v>164</v>
      </c>
    </row>
    <row r="100" spans="18:19" ht="15.75" x14ac:dyDescent="0.25">
      <c r="R100" s="76">
        <v>7.3</v>
      </c>
      <c r="S100" s="77">
        <v>166</v>
      </c>
    </row>
    <row r="101" spans="18:19" ht="15.75" x14ac:dyDescent="0.25">
      <c r="R101" s="76">
        <v>7.4</v>
      </c>
      <c r="S101" s="77">
        <v>168</v>
      </c>
    </row>
    <row r="102" spans="18:19" ht="15.75" x14ac:dyDescent="0.25">
      <c r="R102" s="76">
        <v>7.5</v>
      </c>
      <c r="S102" s="77">
        <v>170</v>
      </c>
    </row>
    <row r="103" spans="18:19" ht="15.75" x14ac:dyDescent="0.25">
      <c r="R103" s="76">
        <v>7.6</v>
      </c>
      <c r="S103" s="77">
        <v>172</v>
      </c>
    </row>
    <row r="104" spans="18:19" ht="15.75" x14ac:dyDescent="0.25">
      <c r="R104" s="76">
        <v>7.7</v>
      </c>
      <c r="S104" s="77">
        <v>174</v>
      </c>
    </row>
    <row r="105" spans="18:19" ht="15.75" x14ac:dyDescent="0.25">
      <c r="R105" s="76">
        <v>7.8</v>
      </c>
      <c r="S105" s="77">
        <v>176</v>
      </c>
    </row>
    <row r="106" spans="18:19" ht="15.75" x14ac:dyDescent="0.25">
      <c r="R106" s="76">
        <v>7.9</v>
      </c>
      <c r="S106" s="77">
        <v>178</v>
      </c>
    </row>
    <row r="107" spans="18:19" ht="16.5" thickBot="1" x14ac:dyDescent="0.3">
      <c r="R107" s="78">
        <v>8</v>
      </c>
      <c r="S107" s="79">
        <v>180</v>
      </c>
    </row>
  </sheetData>
  <sheetProtection algorithmName="SHA-512" hashValue="yS7RXIjxkhnY1Wa8AiNIyY/w38vd++qnuttOH7LaKFJhearDWKTBI3cX7T75vmz9T8G/d1qVGK8GcjOI9ekzVA==" saltValue="3oEsGz9+bxBtfF0Kzb/zvQ==" spinCount="100000" sheet="1" objects="1" scenarios="1" selectLockedCells="1"/>
  <protectedRanges>
    <protectedRange password="CB1B" sqref="AU29:AV30 AV31" name="vrij_1_1_1"/>
    <protectedRange password="CB1B" sqref="AO29:AP32" name="vrij_4_1_1"/>
    <protectedRange password="CB1B" sqref="AQ33:AR36" name="vrij_6_1_1"/>
    <protectedRange password="CB1B" sqref="AQ37:AR40" name="vrij_7_1_1"/>
  </protectedRanges>
  <sortState xmlns:xlrd2="http://schemas.microsoft.com/office/spreadsheetml/2017/richdata2" ref="AY37:AZ39">
    <sortCondition descending="1" ref="AZ37:AZ39"/>
  </sortState>
  <mergeCells count="25">
    <mergeCell ref="D24:F24"/>
    <mergeCell ref="D25:F25"/>
    <mergeCell ref="A19:A20"/>
    <mergeCell ref="C26:J26"/>
    <mergeCell ref="B6:C6"/>
    <mergeCell ref="A13:A14"/>
    <mergeCell ref="A15:A16"/>
    <mergeCell ref="A17:A18"/>
    <mergeCell ref="D22:F22"/>
    <mergeCell ref="B27:J27"/>
    <mergeCell ref="B25:C25"/>
    <mergeCell ref="G25:J25"/>
    <mergeCell ref="C2:J2"/>
    <mergeCell ref="B8:C8"/>
    <mergeCell ref="B24:C24"/>
    <mergeCell ref="G24:J24"/>
    <mergeCell ref="G22:I22"/>
    <mergeCell ref="G23:I23"/>
    <mergeCell ref="G21:J21"/>
    <mergeCell ref="E6:F6"/>
    <mergeCell ref="H6:I6"/>
    <mergeCell ref="B10:C10"/>
    <mergeCell ref="E10:F10"/>
    <mergeCell ref="E8:F8"/>
    <mergeCell ref="D23:F23"/>
  </mergeCells>
  <conditionalFormatting sqref="F13:F20">
    <cfRule type="expression" dxfId="5" priority="3">
      <formula>ISBLANK(F13)</formula>
    </cfRule>
  </conditionalFormatting>
  <conditionalFormatting sqref="G13">
    <cfRule type="expression" dxfId="4" priority="1">
      <formula>ISBLANK(G13)</formula>
    </cfRule>
  </conditionalFormatting>
  <conditionalFormatting sqref="G15">
    <cfRule type="expression" dxfId="3" priority="18">
      <formula>ISBLANK(G15)</formula>
    </cfRule>
  </conditionalFormatting>
  <conditionalFormatting sqref="G17">
    <cfRule type="expression" dxfId="2" priority="13">
      <formula>ISBLANK(G17)</formula>
    </cfRule>
  </conditionalFormatting>
  <conditionalFormatting sqref="G19">
    <cfRule type="expression" dxfId="1" priority="8">
      <formula>ISBLANK(G19)</formula>
    </cfRule>
  </conditionalFormatting>
  <conditionalFormatting sqref="H13:H20">
    <cfRule type="expression" dxfId="0" priority="2">
      <formula>ISBLANK(H13)</formula>
    </cfRule>
  </conditionalFormatting>
  <dataValidations count="6">
    <dataValidation type="list" allowBlank="1" showInputMessage="1" showErrorMessage="1" prompt="Selecteer Klasse" sqref="E8:F8" xr:uid="{00000000-0002-0000-0000-000000000000}">
      <formula1>$E$28:$E$32</formula1>
    </dataValidation>
    <dataValidation type="list" allowBlank="1" showInputMessage="1" showErrorMessage="1" prompt="Selecteer" sqref="E10:F10" xr:uid="{00000000-0002-0000-0000-000001000000}">
      <formula1>$G$28:$G$50</formula1>
    </dataValidation>
    <dataValidation type="list" allowBlank="1" showInputMessage="1" showErrorMessage="1" sqref="B13 B19 B17 B15" xr:uid="{00000000-0002-0000-0000-000002000000}">
      <formula1>$M$30:$M$57</formula1>
    </dataValidation>
    <dataValidation type="list" allowBlank="1" showInputMessage="1" showErrorMessage="1" sqref="B14 B20 B18 B16" xr:uid="{00000000-0002-0000-0000-000003000000}">
      <formula1>$O$30:$O$57</formula1>
    </dataValidation>
    <dataValidation type="list" allowBlank="1" showInputMessage="1" showErrorMessage="1" promptTitle="Bezoekers" prompt="Selecteer" sqref="H6:I6" xr:uid="{00000000-0002-0000-0000-000004000000}">
      <formula1>$C$28:$C$65</formula1>
    </dataValidation>
    <dataValidation type="list" allowBlank="1" showInputMessage="1" showErrorMessage="1" promptTitle="Thuisclub" prompt="Selecteer" sqref="E6:F6" xr:uid="{00000000-0002-0000-0000-000005000000}">
      <formula1>$B$28:$B$65</formula1>
    </dataValidation>
  </dataValidations>
  <hyperlinks>
    <hyperlink ref="D23" r:id="rId1" display="main4nto@ziggo.nl" xr:uid="{485AD176-9E6A-4351-A65A-205E2E7A0B23}"/>
    <hyperlink ref="D24" r:id="rId2" xr:uid="{A3051D43-918F-47C8-A69F-20FEAC543A34}"/>
  </hyperlinks>
  <pageMargins left="0.25" right="0.25" top="0.75" bottom="0.75" header="0.3" footer="0.3"/>
  <pageSetup paperSize="9" scale="6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34AF-4A7C-427C-9762-C7BBEEA650E2}">
  <sheetPr>
    <tabColor theme="5"/>
  </sheetPr>
  <dimension ref="A1:P32"/>
  <sheetViews>
    <sheetView topLeftCell="A5" workbookViewId="0">
      <selection activeCell="B26" sqref="B26:P27"/>
    </sheetView>
  </sheetViews>
  <sheetFormatPr defaultRowHeight="15" x14ac:dyDescent="0.25"/>
  <sheetData>
    <row r="1" spans="1:16" x14ac:dyDescent="0.25">
      <c r="A1" s="1"/>
      <c r="B1" s="171" t="s">
        <v>6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3"/>
    </row>
    <row r="2" spans="1:16" x14ac:dyDescent="0.25">
      <c r="A2" s="1"/>
      <c r="B2" s="174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6"/>
    </row>
    <row r="3" spans="1:16" ht="15.75" thickBot="1" x14ac:dyDescent="0.3">
      <c r="A3" s="1"/>
      <c r="B3" s="177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9"/>
    </row>
    <row r="4" spans="1:16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thickBot="1" x14ac:dyDescent="0.3">
      <c r="A5" s="1"/>
      <c r="B5" s="150" t="s">
        <v>10</v>
      </c>
      <c r="C5" s="151"/>
      <c r="D5" s="151"/>
      <c r="E5" s="151"/>
      <c r="F5" s="151"/>
      <c r="G5" s="152"/>
      <c r="H5" s="1"/>
      <c r="I5" s="1"/>
      <c r="J5" s="1"/>
      <c r="K5" s="1"/>
      <c r="L5" s="1"/>
      <c r="M5" s="1"/>
      <c r="N5" s="1"/>
      <c r="O5" s="1"/>
      <c r="P5" s="1"/>
    </row>
    <row r="6" spans="1:16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56" t="s">
        <v>19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1"/>
    </row>
    <row r="8" spans="1:16" x14ac:dyDescent="0.25">
      <c r="A8" s="1"/>
      <c r="B8" s="182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4"/>
    </row>
    <row r="9" spans="1:16" x14ac:dyDescent="0.25">
      <c r="A9" s="1"/>
      <c r="B9" s="18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4"/>
    </row>
    <row r="10" spans="1:16" ht="15.75" thickBot="1" x14ac:dyDescent="0.3">
      <c r="A10" s="1"/>
      <c r="B10" s="185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7"/>
    </row>
    <row r="11" spans="1:16" ht="15.75" thickBot="1" x14ac:dyDescent="0.3">
      <c r="A11" s="1"/>
      <c r="B11" s="150" t="s">
        <v>21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2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thickBot="1" x14ac:dyDescent="0.3">
      <c r="A14" s="1"/>
      <c r="B14" s="150" t="s">
        <v>23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2"/>
    </row>
    <row r="15" spans="1:16" ht="15.75" thickBot="1" x14ac:dyDescent="0.3">
      <c r="A15" s="1"/>
      <c r="B15" s="150" t="s">
        <v>24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2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thickBot="1" x14ac:dyDescent="0.3">
      <c r="A18" s="1"/>
      <c r="B18" s="153" t="s">
        <v>25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5"/>
    </row>
    <row r="19" spans="1:16" x14ac:dyDescent="0.25">
      <c r="A19" s="1"/>
      <c r="B19" s="156" t="s">
        <v>190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8"/>
    </row>
    <row r="20" spans="1:16" x14ac:dyDescent="0.25">
      <c r="A20" s="1"/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1"/>
    </row>
    <row r="21" spans="1:16" x14ac:dyDescent="0.25">
      <c r="A21" s="1"/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1"/>
    </row>
    <row r="22" spans="1:16" ht="15.75" thickBot="1" x14ac:dyDescent="0.3">
      <c r="A22" s="1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4"/>
    </row>
    <row r="23" spans="1:16" x14ac:dyDescent="0.25">
      <c r="A23" s="1"/>
      <c r="B23" s="165" t="s">
        <v>191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7"/>
    </row>
    <row r="24" spans="1:16" ht="15.75" thickBot="1" x14ac:dyDescent="0.3">
      <c r="A24" s="1"/>
      <c r="B24" s="168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70"/>
    </row>
    <row r="25" spans="1:16" ht="15.75" thickBot="1" x14ac:dyDescent="0.3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5"/>
    </row>
    <row r="26" spans="1:16" x14ac:dyDescent="0.25">
      <c r="A26" s="1"/>
      <c r="B26" s="165" t="s">
        <v>30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7"/>
    </row>
    <row r="27" spans="1:16" ht="15.75" thickBot="1" x14ac:dyDescent="0.3">
      <c r="A27" s="1"/>
      <c r="B27" s="168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70"/>
    </row>
    <row r="28" spans="1:16" ht="15.75" thickBot="1" x14ac:dyDescent="0.3">
      <c r="A28" s="1"/>
      <c r="B28" s="150" t="s">
        <v>185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2"/>
    </row>
    <row r="29" spans="1:16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 thickBot="1" x14ac:dyDescent="0.3">
      <c r="A30" s="1"/>
      <c r="B30" s="150" t="s">
        <v>37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2"/>
    </row>
    <row r="31" spans="1:16" ht="15.75" thickBot="1" x14ac:dyDescent="0.3">
      <c r="A31" s="1"/>
      <c r="B31" s="150" t="s">
        <v>186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2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mergeCells count="13">
    <mergeCell ref="B15:P15"/>
    <mergeCell ref="B1:P3"/>
    <mergeCell ref="B5:G5"/>
    <mergeCell ref="B7:P10"/>
    <mergeCell ref="B11:P11"/>
    <mergeCell ref="B14:P14"/>
    <mergeCell ref="B31:P31"/>
    <mergeCell ref="B18:P18"/>
    <mergeCell ref="B19:P22"/>
    <mergeCell ref="B23:P24"/>
    <mergeCell ref="B26:P27"/>
    <mergeCell ref="B28:P28"/>
    <mergeCell ref="B30:P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wedstrijdformulier</vt:lpstr>
      <vt:lpstr>Handleiding</vt:lpstr>
      <vt:lpstr>Clubs</vt:lpstr>
      <vt:lpstr>Datum</vt:lpstr>
      <vt:lpstr>Thuis</vt:lpstr>
      <vt:lpstr>Uit</vt:lpstr>
    </vt:vector>
  </TitlesOfParts>
  <Manager/>
  <Company>ISI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Schiffelers</dc:creator>
  <cp:keywords/>
  <dc:description/>
  <cp:lastModifiedBy>Jan Schiffelers</cp:lastModifiedBy>
  <cp:revision/>
  <dcterms:created xsi:type="dcterms:W3CDTF">2015-09-07T08:54:51Z</dcterms:created>
  <dcterms:modified xsi:type="dcterms:W3CDTF">2025-03-25T11:01:42Z</dcterms:modified>
  <cp:category/>
  <cp:contentStatus/>
</cp:coreProperties>
</file>